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660" tabRatio="500" activeTab="0"/>
  </bookViews>
  <sheets>
    <sheet name="TMC 2010.2011.OperatingBudget" sheetId="1" r:id="rId1"/>
    <sheet name="II Lab 2010.2011 Project Budget" sheetId="2" r:id="rId2"/>
  </sheets>
  <definedNames>
    <definedName name="_xlnm.Print_Area" localSheetId="1">'II Lab 2010.2011 Project Budget'!$A$1:$D$35</definedName>
    <definedName name="_xlnm.Print_Area" localSheetId="0">'TMC 2010.2011.OperatingBudget'!$A$1:$C$82</definedName>
  </definedNames>
  <calcPr fullCalcOnLoad="1"/>
</workbook>
</file>

<file path=xl/sharedStrings.xml><?xml version="1.0" encoding="utf-8"?>
<sst xmlns="http://schemas.openxmlformats.org/spreadsheetml/2006/main" count="94" uniqueCount="75">
  <si>
    <t>Scholarship Travel Fund</t>
  </si>
  <si>
    <t>Open Society Institute</t>
  </si>
  <si>
    <t>Wallace Global Fund</t>
  </si>
  <si>
    <t>Total</t>
  </si>
  <si>
    <t>Project Director</t>
  </si>
  <si>
    <t>Senior Program Associate</t>
  </si>
  <si>
    <t>Travel and Lodging</t>
  </si>
  <si>
    <t>Legal</t>
  </si>
  <si>
    <t>Office/office materials</t>
  </si>
  <si>
    <t>MediaWire</t>
  </si>
  <si>
    <t>Advertising/Marketing</t>
  </si>
  <si>
    <t>Admin/Overhead</t>
  </si>
  <si>
    <t>Sub-Total Expenses</t>
  </si>
  <si>
    <t>Total Expenses</t>
  </si>
  <si>
    <t>Revenue</t>
  </si>
  <si>
    <t>Projected</t>
  </si>
  <si>
    <t>Project Assistant/Part-Time</t>
  </si>
  <si>
    <t>Internship Stipend ($2,000/intern + taxes)</t>
  </si>
  <si>
    <t>2011 Total</t>
  </si>
  <si>
    <t>2 Year Total</t>
  </si>
  <si>
    <t>Grant balance carry forward from prior year</t>
  </si>
  <si>
    <t>Prepared: September 2009</t>
  </si>
  <si>
    <t>Projected Revenue</t>
  </si>
  <si>
    <t>Non-personnel administrative</t>
  </si>
  <si>
    <t>Total General Operations Expense</t>
  </si>
  <si>
    <t>Personnel - Benefits (based on 25% of salary:  PR tax, insurance, 401K, etc.)</t>
  </si>
  <si>
    <t>TMC Total Expense Budget</t>
  </si>
  <si>
    <t>Total Revenue</t>
  </si>
  <si>
    <t>TMC Total Profit/Loss Budget</t>
  </si>
  <si>
    <t>Personnel (includes time spent on general ops and direct projects)</t>
  </si>
  <si>
    <t>Salaries</t>
  </si>
  <si>
    <t xml:space="preserve">Project Director </t>
  </si>
  <si>
    <t>Proj. Director</t>
  </si>
  <si>
    <t xml:space="preserve"> </t>
  </si>
  <si>
    <t xml:space="preserve">The Media Consortium 2010 </t>
  </si>
  <si>
    <t>Quixote</t>
  </si>
  <si>
    <t>General Operations</t>
  </si>
  <si>
    <t>Total Staff Time</t>
  </si>
  <si>
    <t>Project Staff Time (FTE and PTE staff):</t>
  </si>
  <si>
    <t>The Media Consortium 2010 and 2011 Projected Innovation/Incubtion Lab Project Budget</t>
  </si>
  <si>
    <t>II Lab Project Direct Revenue</t>
  </si>
  <si>
    <t>TMC Member Dues</t>
  </si>
  <si>
    <t>TMC Member Project Fees</t>
  </si>
  <si>
    <t>1-on-1 Seed support for members ($3,000/member)</t>
  </si>
  <si>
    <t>1-on-1 Consultant (part-time)</t>
  </si>
  <si>
    <t>II Lab Project Direct Expense</t>
  </si>
  <si>
    <t>NOTE:  TMC Staff costs and time spent on project indicated in Operating Budget</t>
  </si>
  <si>
    <t>Small-Group Seed support ($15,000/small group)</t>
  </si>
  <si>
    <t>Program</t>
  </si>
  <si>
    <t>Total Program Expense</t>
  </si>
  <si>
    <t>Total Operational Expense (lab in-person meetings, phone, web site, supplies, etc.)</t>
  </si>
  <si>
    <t>II Lab Project Total Expense Budget</t>
  </si>
  <si>
    <t>II Lab Project Total Profit/Loss Budget</t>
  </si>
  <si>
    <t>Innovation/Incubation Lab (see detailed project budget)</t>
  </si>
  <si>
    <t>MediaWire Bloggers (4 P-T)</t>
  </si>
  <si>
    <t>Internship Program (17 internships)</t>
  </si>
  <si>
    <t>Total Non-Personnel Administrative Expense</t>
  </si>
  <si>
    <t>Total Personnel</t>
  </si>
  <si>
    <t xml:space="preserve"> </t>
  </si>
  <si>
    <t xml:space="preserve">Total  </t>
  </si>
  <si>
    <t>Total Project Expense (Direct Costs)</t>
  </si>
  <si>
    <t>General Operations Expense</t>
  </si>
  <si>
    <r>
      <t xml:space="preserve">Project Expense </t>
    </r>
    <r>
      <rPr>
        <sz val="8"/>
        <rFont val="Verdana"/>
        <family val="0"/>
      </rPr>
      <t>(Direct Costs:  Does not include in-house staff costs)</t>
    </r>
  </si>
  <si>
    <t>Sub-Total Expense</t>
  </si>
  <si>
    <t>Total Expense</t>
  </si>
  <si>
    <t>For: Open Society Institute</t>
  </si>
  <si>
    <t>Innovation/Incubation Lab</t>
  </si>
  <si>
    <t>MC Meetings</t>
  </si>
  <si>
    <t>Other Funding</t>
  </si>
  <si>
    <t>Business Support/Audience Development</t>
  </si>
  <si>
    <t>Telephone/Conference Call line</t>
  </si>
  <si>
    <t>Membership/Collaboration</t>
  </si>
  <si>
    <t>2010 Total</t>
  </si>
  <si>
    <t>Internship Program</t>
  </si>
  <si>
    <t>Arca Foundation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</si>
</sst>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[$$-409]#,##0_);\([$$-409]#,##0\)"/>
    <numFmt numFmtId="169" formatCode="0.0"/>
  </numFmts>
  <fonts count="32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u val="single"/>
      <sz val="10"/>
      <name val="Verdana"/>
      <family val="0"/>
    </font>
    <font>
      <sz val="8"/>
      <name val="Verdana"/>
      <family val="0"/>
    </font>
    <font>
      <b/>
      <sz val="10"/>
      <color indexed="10"/>
      <name val="Verdana"/>
      <family val="0"/>
    </font>
    <font>
      <b/>
      <sz val="12"/>
      <color indexed="53"/>
      <name val="Verdana"/>
      <family val="0"/>
    </font>
    <font>
      <b/>
      <u val="single"/>
      <sz val="10"/>
      <name val="Verdana"/>
      <family val="0"/>
    </font>
    <font>
      <u val="singleAccounting"/>
      <sz val="10"/>
      <name val="Verdana"/>
      <family val="0"/>
    </font>
    <font>
      <b/>
      <u val="singleAccounting"/>
      <sz val="10"/>
      <name val="Verdana"/>
      <family val="0"/>
    </font>
    <font>
      <b/>
      <sz val="12"/>
      <name val="Verdana"/>
      <family val="0"/>
    </font>
    <font>
      <b/>
      <u val="doubleAccounting"/>
      <sz val="10"/>
      <color indexed="10"/>
      <name val="Verdana"/>
      <family val="0"/>
    </font>
    <font>
      <u val="doubleAccounting"/>
      <sz val="10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ck"/>
      <right/>
      <top/>
      <bottom/>
    </border>
    <border>
      <left style="thick"/>
      <right/>
      <top/>
      <bottom style="thick"/>
    </border>
    <border>
      <left style="thick"/>
      <right style="thick"/>
      <top/>
      <bottom style="thick"/>
    </border>
    <border>
      <left style="thick"/>
      <right style="thick"/>
      <top/>
      <bottom/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4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19" fillId="12" borderId="0" applyNumberFormat="0" applyBorder="0" applyAlignment="0" applyProtection="0"/>
    <xf numFmtId="0" fontId="23" fillId="2" borderId="1" applyNumberFormat="0" applyAlignment="0" applyProtection="0"/>
    <xf numFmtId="0" fontId="25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3" borderId="1" applyNumberFormat="0" applyAlignment="0" applyProtection="0"/>
    <xf numFmtId="0" fontId="24" fillId="0" borderId="6" applyNumberFormat="0" applyFill="0" applyAlignment="0" applyProtection="0"/>
    <xf numFmtId="0" fontId="20" fillId="15" borderId="0" applyNumberFormat="0" applyBorder="0" applyAlignment="0" applyProtection="0"/>
    <xf numFmtId="0" fontId="0" fillId="16" borderId="7" applyNumberFormat="0" applyFont="0" applyAlignment="0" applyProtection="0"/>
    <xf numFmtId="0" fontId="22" fillId="2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right" vertical="top" wrapText="1"/>
    </xf>
    <xf numFmtId="168" fontId="0" fillId="0" borderId="10" xfId="0" applyNumberFormat="1" applyBorder="1" applyAlignment="1">
      <alignment horizontal="right" vertical="top" wrapText="1"/>
    </xf>
    <xf numFmtId="168" fontId="2" fillId="0" borderId="10" xfId="0" applyNumberFormat="1" applyFont="1" applyBorder="1" applyAlignment="1">
      <alignment horizontal="right" vertical="top" wrapText="1"/>
    </xf>
    <xf numFmtId="168" fontId="0" fillId="0" borderId="10" xfId="0" applyNumberFormat="1" applyFont="1" applyBorder="1" applyAlignment="1">
      <alignment horizontal="right" vertical="top" wrapText="1"/>
    </xf>
    <xf numFmtId="168" fontId="0" fillId="0" borderId="10" xfId="0" applyNumberFormat="1" applyBorder="1" applyAlignment="1">
      <alignment/>
    </xf>
    <xf numFmtId="168" fontId="2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/>
    </xf>
    <xf numFmtId="168" fontId="0" fillId="0" borderId="10" xfId="0" applyNumberFormat="1" applyBorder="1" applyAlignment="1">
      <alignment horizontal="left" vertical="top" wrapText="1"/>
    </xf>
    <xf numFmtId="168" fontId="2" fillId="0" borderId="10" xfId="0" applyNumberFormat="1" applyFont="1" applyBorder="1" applyAlignment="1">
      <alignment horizontal="center" wrapText="1"/>
    </xf>
    <xf numFmtId="168" fontId="6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4" fillId="0" borderId="0" xfId="0" applyFont="1" applyFill="1" applyAlignment="1">
      <alignment horizontal="left" vertical="top" wrapText="1"/>
    </xf>
    <xf numFmtId="168" fontId="0" fillId="0" borderId="10" xfId="0" applyNumberFormat="1" applyBorder="1" applyAlignment="1">
      <alignment horizontal="right"/>
    </xf>
    <xf numFmtId="168" fontId="2" fillId="0" borderId="10" xfId="44" applyNumberFormat="1" applyFont="1" applyBorder="1" applyAlignment="1">
      <alignment horizontal="righ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168" fontId="2" fillId="0" borderId="10" xfId="44" applyNumberFormat="1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168" fontId="9" fillId="0" borderId="10" xfId="0" applyNumberFormat="1" applyFont="1" applyBorder="1" applyAlignment="1">
      <alignment horizontal="right" vertical="top" wrapText="1"/>
    </xf>
    <xf numFmtId="168" fontId="10" fillId="0" borderId="10" xfId="0" applyNumberFormat="1" applyFont="1" applyBorder="1" applyAlignment="1">
      <alignment horizontal="right" vertical="top" wrapText="1"/>
    </xf>
    <xf numFmtId="168" fontId="9" fillId="0" borderId="10" xfId="0" applyNumberFormat="1" applyFont="1" applyBorder="1" applyAlignment="1">
      <alignment/>
    </xf>
    <xf numFmtId="168" fontId="9" fillId="0" borderId="10" xfId="0" applyNumberFormat="1" applyFont="1" applyBorder="1" applyAlignment="1">
      <alignment horizontal="right"/>
    </xf>
    <xf numFmtId="168" fontId="10" fillId="0" borderId="10" xfId="0" applyNumberFormat="1" applyFont="1" applyBorder="1" applyAlignment="1">
      <alignment horizontal="right" vertical="top" wrapText="1"/>
    </xf>
    <xf numFmtId="168" fontId="12" fillId="0" borderId="10" xfId="0" applyNumberFormat="1" applyFont="1" applyBorder="1" applyAlignment="1">
      <alignment horizontal="right" vertical="top" wrapText="1"/>
    </xf>
    <xf numFmtId="168" fontId="0" fillId="0" borderId="0" xfId="0" applyNumberFormat="1" applyAlignment="1">
      <alignment horizontal="lef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 wrapText="1"/>
    </xf>
    <xf numFmtId="168" fontId="0" fillId="0" borderId="13" xfId="0" applyNumberFormat="1" applyFont="1" applyBorder="1" applyAlignment="1">
      <alignment horizontal="right" vertical="top" wrapText="1"/>
    </xf>
    <xf numFmtId="168" fontId="9" fillId="0" borderId="13" xfId="0" applyNumberFormat="1" applyFont="1" applyBorder="1" applyAlignment="1">
      <alignment horizontal="right" vertical="top" wrapText="1"/>
    </xf>
    <xf numFmtId="168" fontId="10" fillId="0" borderId="13" xfId="0" applyNumberFormat="1" applyFont="1" applyBorder="1" applyAlignment="1">
      <alignment horizontal="right" vertical="top" wrapText="1"/>
    </xf>
    <xf numFmtId="168" fontId="6" fillId="0" borderId="13" xfId="0" applyNumberFormat="1" applyFont="1" applyBorder="1" applyAlignment="1">
      <alignment horizontal="right" vertical="top" wrapText="1"/>
    </xf>
    <xf numFmtId="168" fontId="2" fillId="0" borderId="13" xfId="0" applyNumberFormat="1" applyFont="1" applyBorder="1" applyAlignment="1">
      <alignment horizontal="right" vertical="top" wrapText="1"/>
    </xf>
    <xf numFmtId="168" fontId="2" fillId="0" borderId="13" xfId="0" applyNumberFormat="1" applyFont="1" applyBorder="1" applyAlignment="1">
      <alignment/>
    </xf>
    <xf numFmtId="168" fontId="2" fillId="0" borderId="13" xfId="0" applyNumberFormat="1" applyFont="1" applyBorder="1" applyAlignment="1">
      <alignment horizontal="left" vertical="top" wrapText="1"/>
    </xf>
    <xf numFmtId="168" fontId="2" fillId="0" borderId="13" xfId="0" applyNumberFormat="1" applyFont="1" applyBorder="1" applyAlignment="1">
      <alignment horizontal="center" wrapText="1"/>
    </xf>
    <xf numFmtId="168" fontId="2" fillId="0" borderId="13" xfId="44" applyNumberFormat="1" applyFont="1" applyBorder="1" applyAlignment="1">
      <alignment horizontal="right" vertical="top" wrapText="1"/>
    </xf>
    <xf numFmtId="168" fontId="12" fillId="0" borderId="13" xfId="0" applyNumberFormat="1" applyFont="1" applyBorder="1" applyAlignment="1">
      <alignment horizontal="right" vertical="top" wrapText="1"/>
    </xf>
    <xf numFmtId="0" fontId="4" fillId="0" borderId="0" xfId="0" applyFont="1" applyAlignment="1">
      <alignment/>
    </xf>
    <xf numFmtId="168" fontId="11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168" fontId="0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left" vertical="top" wrapText="1"/>
    </xf>
    <xf numFmtId="168" fontId="0" fillId="0" borderId="14" xfId="0" applyNumberFormat="1" applyFont="1" applyBorder="1" applyAlignment="1">
      <alignment horizontal="right" wrapText="1"/>
    </xf>
    <xf numFmtId="169" fontId="0" fillId="0" borderId="13" xfId="0" applyNumberFormat="1" applyFont="1" applyBorder="1" applyAlignment="1">
      <alignment horizontal="right" wrapText="1"/>
    </xf>
    <xf numFmtId="169" fontId="0" fillId="0" borderId="13" xfId="0" applyNumberFormat="1" applyFont="1" applyBorder="1" applyAlignment="1">
      <alignment horizontal="right" vertical="top" wrapText="1"/>
    </xf>
    <xf numFmtId="169" fontId="13" fillId="0" borderId="13" xfId="0" applyNumberFormat="1" applyFont="1" applyBorder="1" applyAlignment="1">
      <alignment horizontal="right" wrapText="1"/>
    </xf>
    <xf numFmtId="169" fontId="13" fillId="0" borderId="13" xfId="0" applyNumberFormat="1" applyFont="1" applyBorder="1" applyAlignment="1">
      <alignment horizontal="right" vertical="top" wrapText="1"/>
    </xf>
    <xf numFmtId="169" fontId="2" fillId="0" borderId="12" xfId="0" applyNumberFormat="1" applyFont="1" applyBorder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11" fillId="0" borderId="0" xfId="0" applyNumberFormat="1" applyFont="1" applyBorder="1" applyAlignment="1">
      <alignment horizontal="left" wrapText="1"/>
    </xf>
    <xf numFmtId="168" fontId="11" fillId="0" borderId="11" xfId="0" applyNumberFormat="1" applyFont="1" applyBorder="1" applyAlignment="1">
      <alignment horizontal="right" wrapText="1"/>
    </xf>
    <xf numFmtId="168" fontId="11" fillId="0" borderId="12" xfId="0" applyNumberFormat="1" applyFont="1" applyBorder="1" applyAlignment="1">
      <alignment horizontal="right" wrapText="1"/>
    </xf>
    <xf numFmtId="168" fontId="13" fillId="0" borderId="10" xfId="0" applyNumberFormat="1" applyFont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4238625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42386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4219575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42195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89"/>
  <sheetViews>
    <sheetView tabSelected="1" zoomScalePageLayoutView="0" workbookViewId="0" topLeftCell="A38">
      <selection activeCell="H53" sqref="H53"/>
    </sheetView>
  </sheetViews>
  <sheetFormatPr defaultColWidth="10.75390625" defaultRowHeight="12.75"/>
  <cols>
    <col min="1" max="1" width="67.125" style="1" bestFit="1" customWidth="1"/>
    <col min="2" max="2" width="13.875" style="1" bestFit="1" customWidth="1"/>
    <col min="3" max="3" width="5.125" style="1" bestFit="1" customWidth="1"/>
    <col min="4" max="16384" width="10.75390625" style="1" customWidth="1"/>
  </cols>
  <sheetData>
    <row r="1" ht="51" customHeight="1"/>
    <row r="2" ht="12.75"/>
    <row r="3" ht="12.75"/>
    <row r="4" ht="12.75"/>
    <row r="5" ht="12.75"/>
    <row r="6" ht="12.75">
      <c r="A6" s="1" t="s">
        <v>65</v>
      </c>
    </row>
    <row r="7" ht="12.75">
      <c r="A7" s="2" t="s">
        <v>34</v>
      </c>
    </row>
    <row r="8" ht="12.75">
      <c r="A8" t="s">
        <v>21</v>
      </c>
    </row>
    <row r="9" ht="13.5" customHeight="1">
      <c r="B9" s="24" t="s">
        <v>15</v>
      </c>
    </row>
    <row r="10" ht="13.5" thickBot="1">
      <c r="B10" s="25" t="s">
        <v>72</v>
      </c>
    </row>
    <row r="11" spans="1:2" ht="15.75">
      <c r="A11" s="9" t="s">
        <v>14</v>
      </c>
      <c r="B11" s="14"/>
    </row>
    <row r="12" spans="1:2" ht="12.75">
      <c r="A12" s="3" t="s">
        <v>22</v>
      </c>
      <c r="B12" s="14"/>
    </row>
    <row r="13" spans="1:2" ht="12.75">
      <c r="A13" s="1" t="s">
        <v>1</v>
      </c>
      <c r="B13" s="15">
        <v>100000</v>
      </c>
    </row>
    <row r="14" spans="1:2" ht="12.75">
      <c r="A14" s="8" t="s">
        <v>2</v>
      </c>
      <c r="B14" s="15">
        <v>60000</v>
      </c>
    </row>
    <row r="15" spans="1:2" ht="12.75">
      <c r="A15" s="8" t="s">
        <v>20</v>
      </c>
      <c r="B15" s="15">
        <v>135000</v>
      </c>
    </row>
    <row r="16" spans="1:2" ht="12.75">
      <c r="A16" s="8" t="s">
        <v>41</v>
      </c>
      <c r="B16" s="15">
        <v>16000</v>
      </c>
    </row>
    <row r="17" spans="1:2" ht="12.75">
      <c r="A17" s="8" t="s">
        <v>74</v>
      </c>
      <c r="B17" s="15">
        <v>50000</v>
      </c>
    </row>
    <row r="18" spans="1:2" ht="12.75">
      <c r="A18" s="8" t="s">
        <v>35</v>
      </c>
      <c r="B18" s="15">
        <v>25000</v>
      </c>
    </row>
    <row r="19" spans="1:2" ht="15.75">
      <c r="A19" s="1" t="s">
        <v>68</v>
      </c>
      <c r="B19" s="72">
        <f>+-23808+140970-2140</f>
        <v>115022</v>
      </c>
    </row>
    <row r="20" ht="6" customHeight="1">
      <c r="B20" s="33"/>
    </row>
    <row r="21" spans="1:2" ht="12.75">
      <c r="A21" s="6" t="s">
        <v>27</v>
      </c>
      <c r="B21" s="23">
        <f>+SUM(B13:B19)</f>
        <v>501022</v>
      </c>
    </row>
    <row r="22" spans="1:2" ht="6.75" customHeight="1">
      <c r="A22" s="8"/>
      <c r="B22" s="17"/>
    </row>
    <row r="23" spans="1:2" ht="15.75">
      <c r="A23" s="10" t="s">
        <v>61</v>
      </c>
      <c r="B23" s="18"/>
    </row>
    <row r="24" spans="1:2" ht="12.75">
      <c r="A24" s="5" t="s">
        <v>29</v>
      </c>
      <c r="B24" s="19"/>
    </row>
    <row r="25" spans="1:2" ht="12.75">
      <c r="A25" s="52" t="s">
        <v>30</v>
      </c>
      <c r="B25" s="19"/>
    </row>
    <row r="26" spans="1:2" ht="12.75">
      <c r="A26" t="s">
        <v>4</v>
      </c>
      <c r="B26" s="18">
        <v>75500</v>
      </c>
    </row>
    <row r="27" spans="1:2" ht="12.75">
      <c r="A27" t="s">
        <v>5</v>
      </c>
      <c r="B27" s="18">
        <v>52000</v>
      </c>
    </row>
    <row r="28" spans="1:2" ht="15.75">
      <c r="A28" t="s">
        <v>16</v>
      </c>
      <c r="B28" s="35">
        <v>23000</v>
      </c>
    </row>
    <row r="29" spans="1:2" ht="12.75">
      <c r="A29" s="3" t="s">
        <v>3</v>
      </c>
      <c r="B29" s="20">
        <f>SUM(B26:B28)</f>
        <v>150500</v>
      </c>
    </row>
    <row r="30" ht="6.75" customHeight="1">
      <c r="B30" s="21"/>
    </row>
    <row r="31" spans="1:2" ht="12.75">
      <c r="A31" s="52" t="s">
        <v>25</v>
      </c>
      <c r="B31" s="19"/>
    </row>
    <row r="32" spans="1:2" ht="12.75">
      <c r="A32" t="s">
        <v>31</v>
      </c>
      <c r="B32" s="18">
        <f>+B26*0.25</f>
        <v>18875</v>
      </c>
    </row>
    <row r="33" spans="1:2" ht="12.75">
      <c r="A33" t="s">
        <v>5</v>
      </c>
      <c r="B33" s="18">
        <f>+B27*0.25</f>
        <v>13000</v>
      </c>
    </row>
    <row r="34" spans="1:2" ht="15.75">
      <c r="A34" t="s">
        <v>16</v>
      </c>
      <c r="B34" s="35">
        <f>+B28*0.25</f>
        <v>5750</v>
      </c>
    </row>
    <row r="35" spans="1:2" ht="12.75">
      <c r="A35" s="3" t="s">
        <v>59</v>
      </c>
      <c r="B35" s="20">
        <f>SUM(B32:B34)</f>
        <v>37625</v>
      </c>
    </row>
    <row r="36" spans="1:2" ht="6.75" customHeight="1">
      <c r="A36" s="3" t="s">
        <v>58</v>
      </c>
      <c r="B36" s="20"/>
    </row>
    <row r="37" spans="1:2" ht="12.75">
      <c r="A37" s="4" t="s">
        <v>57</v>
      </c>
      <c r="B37" s="16">
        <f>+B29+B35</f>
        <v>188125</v>
      </c>
    </row>
    <row r="38" ht="5.25" customHeight="1">
      <c r="B38" s="21"/>
    </row>
    <row r="39" spans="1:2" ht="12.75">
      <c r="A39" s="5" t="s">
        <v>23</v>
      </c>
      <c r="B39" s="18"/>
    </row>
    <row r="40" spans="1:2" ht="12.75">
      <c r="A40" t="s">
        <v>8</v>
      </c>
      <c r="B40" s="18">
        <v>900</v>
      </c>
    </row>
    <row r="41" spans="1:2" ht="12.75">
      <c r="A41" t="s">
        <v>70</v>
      </c>
      <c r="B41" s="18">
        <v>1900</v>
      </c>
    </row>
    <row r="42" spans="1:2" ht="12.75">
      <c r="A42" t="s">
        <v>6</v>
      </c>
      <c r="B42" s="18">
        <v>2300</v>
      </c>
    </row>
    <row r="43" spans="1:2" ht="12.75">
      <c r="A43" t="s">
        <v>33</v>
      </c>
      <c r="B43" s="18">
        <v>3000</v>
      </c>
    </row>
    <row r="44" spans="1:2" ht="15.75">
      <c r="A44" t="s">
        <v>7</v>
      </c>
      <c r="B44" s="35">
        <v>1000</v>
      </c>
    </row>
    <row r="45" spans="1:2" ht="12.75">
      <c r="A45" s="3" t="s">
        <v>56</v>
      </c>
      <c r="B45" s="20">
        <f>SUM(B40+B41+B42+B43+B44)</f>
        <v>9100</v>
      </c>
    </row>
    <row r="46" spans="1:2" ht="6.75" customHeight="1">
      <c r="A46" s="3"/>
      <c r="B46" s="20"/>
    </row>
    <row r="47" spans="1:2" ht="12.75">
      <c r="A47" s="4" t="s">
        <v>24</v>
      </c>
      <c r="B47" s="16">
        <f>+B37+B45</f>
        <v>197225</v>
      </c>
    </row>
    <row r="48" ht="6" customHeight="1">
      <c r="B48" s="21"/>
    </row>
    <row r="49" spans="1:2" ht="15.75">
      <c r="A49" s="11" t="s">
        <v>62</v>
      </c>
      <c r="B49" s="22"/>
    </row>
    <row r="50" spans="1:2" ht="12.75">
      <c r="A50" s="7" t="s">
        <v>71</v>
      </c>
      <c r="B50" s="21"/>
    </row>
    <row r="51" spans="1:2" ht="12.75">
      <c r="A51" s="1" t="s">
        <v>67</v>
      </c>
      <c r="B51" s="27">
        <v>20000</v>
      </c>
    </row>
    <row r="52" spans="1:2" ht="15.75">
      <c r="A52" s="1" t="s">
        <v>0</v>
      </c>
      <c r="B52" s="36">
        <v>12500</v>
      </c>
    </row>
    <row r="53" spans="1:2" ht="12.75">
      <c r="A53" s="4" t="s">
        <v>3</v>
      </c>
      <c r="B53" s="16">
        <f>SUM(B51:B52)</f>
        <v>32500</v>
      </c>
    </row>
    <row r="54" ht="6" customHeight="1">
      <c r="B54" s="21"/>
    </row>
    <row r="55" spans="1:2" ht="15" customHeight="1">
      <c r="A55" s="7" t="s">
        <v>9</v>
      </c>
      <c r="B55" s="15"/>
    </row>
    <row r="56" spans="1:2" ht="12.75">
      <c r="A56" s="1" t="s">
        <v>54</v>
      </c>
      <c r="B56" s="15">
        <v>32000</v>
      </c>
    </row>
    <row r="57" spans="1:2" ht="15.75">
      <c r="A57" s="1" t="s">
        <v>10</v>
      </c>
      <c r="B57" s="33">
        <v>2000</v>
      </c>
    </row>
    <row r="58" spans="1:2" ht="12.75">
      <c r="A58" s="4" t="s">
        <v>3</v>
      </c>
      <c r="B58" s="16">
        <f>SUM(B56:B57)</f>
        <v>34000</v>
      </c>
    </row>
    <row r="59" ht="6" customHeight="1">
      <c r="B59" s="21"/>
    </row>
    <row r="60" spans="1:2" ht="15" customHeight="1">
      <c r="A60" s="7" t="s">
        <v>55</v>
      </c>
      <c r="B60" s="15"/>
    </row>
    <row r="61" spans="1:2" ht="12.75">
      <c r="A61" s="4" t="s">
        <v>17</v>
      </c>
      <c r="B61" s="16">
        <v>34000</v>
      </c>
    </row>
    <row r="62" ht="6" customHeight="1">
      <c r="B62" s="21"/>
    </row>
    <row r="63" spans="1:2" ht="12.75">
      <c r="A63" s="26" t="s">
        <v>53</v>
      </c>
      <c r="B63" s="16">
        <v>145520</v>
      </c>
    </row>
    <row r="64" ht="6" customHeight="1">
      <c r="B64" s="21"/>
    </row>
    <row r="65" spans="1:2" ht="18" customHeight="1">
      <c r="A65" s="7" t="s">
        <v>69</v>
      </c>
      <c r="B65" s="34">
        <v>25000</v>
      </c>
    </row>
    <row r="66" spans="1:2" ht="6.75" customHeight="1">
      <c r="A66" s="12"/>
      <c r="B66" s="22"/>
    </row>
    <row r="67" spans="1:2" ht="13.5" customHeight="1">
      <c r="A67" s="13" t="s">
        <v>60</v>
      </c>
      <c r="B67" s="28">
        <f>SUM(B63+B61+B58+B53+B65)</f>
        <v>271020</v>
      </c>
    </row>
    <row r="68" spans="1:2" ht="24" customHeight="1">
      <c r="A68" s="12" t="s">
        <v>26</v>
      </c>
      <c r="B68" s="22"/>
    </row>
    <row r="69" spans="1:2" ht="12.75">
      <c r="A69" s="1" t="s">
        <v>63</v>
      </c>
      <c r="B69" s="31">
        <f>SUM(B47+B67)</f>
        <v>468245</v>
      </c>
    </row>
    <row r="70" spans="1:2" ht="15.75">
      <c r="A70" s="1" t="s">
        <v>11</v>
      </c>
      <c r="B70" s="37">
        <f>0.07*B69</f>
        <v>32777.15</v>
      </c>
    </row>
    <row r="71" spans="1:2" ht="15.75">
      <c r="A71" s="6" t="s">
        <v>64</v>
      </c>
      <c r="B71" s="38">
        <f>SUM(B69+B70)</f>
        <v>501022.15</v>
      </c>
    </row>
    <row r="72" spans="1:2" ht="6.75" customHeight="1">
      <c r="A72" s="12"/>
      <c r="B72" s="22"/>
    </row>
    <row r="73" spans="1:2" ht="16.5" thickBot="1">
      <c r="A73" s="56" t="s">
        <v>28</v>
      </c>
      <c r="B73" s="70">
        <f>+B21-B71</f>
        <v>-0.15000000002328306</v>
      </c>
    </row>
    <row r="74" spans="1:2" ht="16.5" thickBot="1">
      <c r="A74" s="56"/>
      <c r="B74" s="53"/>
    </row>
    <row r="75" spans="1:5" ht="15" thickBot="1" thickTop="1">
      <c r="A75" s="54" t="s">
        <v>38</v>
      </c>
      <c r="B75" s="60" t="s">
        <v>32</v>
      </c>
      <c r="C75" s="60" t="s">
        <v>3</v>
      </c>
      <c r="D75" s="55"/>
      <c r="E75" s="55"/>
    </row>
    <row r="76" spans="1:3" ht="12.75">
      <c r="A76" s="57" t="s">
        <v>36</v>
      </c>
      <c r="B76" s="61">
        <v>0.1</v>
      </c>
      <c r="C76" s="62">
        <f aca="true" t="shared" si="0" ref="C76:C81">+SUM(B76:B76)</f>
        <v>0.1</v>
      </c>
    </row>
    <row r="77" spans="1:3" ht="12.75">
      <c r="A77" s="58" t="s">
        <v>71</v>
      </c>
      <c r="B77" s="61">
        <v>0.3</v>
      </c>
      <c r="C77" s="62">
        <f t="shared" si="0"/>
        <v>0.3</v>
      </c>
    </row>
    <row r="78" spans="1:3" ht="12.75">
      <c r="A78" s="57" t="s">
        <v>9</v>
      </c>
      <c r="B78" s="61">
        <v>0.1</v>
      </c>
      <c r="C78" s="62">
        <f t="shared" si="0"/>
        <v>0.1</v>
      </c>
    </row>
    <row r="79" spans="1:3" ht="12.75">
      <c r="A79" s="58" t="s">
        <v>73</v>
      </c>
      <c r="B79" s="61">
        <v>0.1</v>
      </c>
      <c r="C79" s="62">
        <f t="shared" si="0"/>
        <v>0.1</v>
      </c>
    </row>
    <row r="80" spans="1:3" ht="12.75">
      <c r="A80" s="58" t="s">
        <v>66</v>
      </c>
      <c r="B80" s="61">
        <v>0.3</v>
      </c>
      <c r="C80" s="62">
        <f t="shared" si="0"/>
        <v>0.3</v>
      </c>
    </row>
    <row r="81" spans="1:3" ht="15.75">
      <c r="A81" s="58" t="s">
        <v>69</v>
      </c>
      <c r="B81" s="63">
        <v>0.1</v>
      </c>
      <c r="C81" s="64">
        <f t="shared" si="0"/>
        <v>0.1</v>
      </c>
    </row>
    <row r="82" spans="1:3" ht="13.5" thickBot="1">
      <c r="A82" s="13" t="s">
        <v>37</v>
      </c>
      <c r="B82" s="65">
        <f>+SUM(B76:B81)</f>
        <v>0.9999999999999999</v>
      </c>
      <c r="C82" s="65">
        <f>+SUM(C76:C81)</f>
        <v>0.9999999999999999</v>
      </c>
    </row>
    <row r="83" ht="27" customHeight="1">
      <c r="B83" s="7"/>
    </row>
    <row r="85" ht="46.5" customHeight="1">
      <c r="B85" s="7"/>
    </row>
    <row r="87" ht="27.75" customHeight="1">
      <c r="B87" s="7"/>
    </row>
    <row r="89" ht="36.75" customHeight="1">
      <c r="B89" s="7"/>
    </row>
  </sheetData>
  <sheetProtection/>
  <printOptions horizontalCentered="1"/>
  <pageMargins left="0.25" right="0.25" top="0.7" bottom="0.75" header="0.25" footer="0.5"/>
  <pageSetup orientation="portrait" scale="6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41"/>
  <sheetViews>
    <sheetView zoomScalePageLayoutView="0" workbookViewId="0" topLeftCell="A1">
      <selection activeCell="B30" sqref="B30"/>
    </sheetView>
  </sheetViews>
  <sheetFormatPr defaultColWidth="10.75390625" defaultRowHeight="12.75"/>
  <cols>
    <col min="1" max="1" width="82.00390625" style="1" bestFit="1" customWidth="1"/>
    <col min="2" max="3" width="13.875" style="1" bestFit="1" customWidth="1"/>
    <col min="4" max="4" width="13.875" style="29" bestFit="1" customWidth="1"/>
    <col min="5" max="16384" width="10.75390625" style="1" customWidth="1"/>
  </cols>
  <sheetData>
    <row r="1" ht="51" customHeight="1"/>
    <row r="2" ht="12.75"/>
    <row r="3" ht="12.75"/>
    <row r="4" ht="12.75"/>
    <row r="5" ht="12.75"/>
    <row r="6" ht="12.75">
      <c r="A6" s="1" t="s">
        <v>65</v>
      </c>
    </row>
    <row r="7" ht="12.75">
      <c r="A7" s="2" t="s">
        <v>39</v>
      </c>
    </row>
    <row r="8" ht="12.75">
      <c r="A8" t="s">
        <v>21</v>
      </c>
    </row>
    <row r="9" spans="2:4" ht="13.5" customHeight="1">
      <c r="B9" s="66" t="s">
        <v>15</v>
      </c>
      <c r="C9" s="66" t="s">
        <v>15</v>
      </c>
      <c r="D9" s="30" t="s">
        <v>15</v>
      </c>
    </row>
    <row r="10" spans="2:4" ht="13.5" thickBot="1">
      <c r="B10" s="67" t="s">
        <v>72</v>
      </c>
      <c r="C10" s="67" t="s">
        <v>18</v>
      </c>
      <c r="D10" s="40" t="s">
        <v>19</v>
      </c>
    </row>
    <row r="11" spans="1:4" ht="16.5" thickTop="1">
      <c r="A11" s="9" t="s">
        <v>40</v>
      </c>
      <c r="B11" s="68"/>
      <c r="C11" s="68"/>
      <c r="D11" s="41"/>
    </row>
    <row r="12" spans="1:4" ht="12.75">
      <c r="A12" s="3" t="s">
        <v>22</v>
      </c>
      <c r="B12" s="68"/>
      <c r="C12" s="68"/>
      <c r="D12" s="41"/>
    </row>
    <row r="13" spans="1:4" ht="12.75">
      <c r="A13" s="1" t="s">
        <v>1</v>
      </c>
      <c r="B13" s="15">
        <v>55000</v>
      </c>
      <c r="C13" s="15">
        <v>55000</v>
      </c>
      <c r="D13" s="42">
        <f>+SUM(B13:C13)</f>
        <v>110000</v>
      </c>
    </row>
    <row r="14" spans="1:4" ht="12.75">
      <c r="A14" s="1" t="s">
        <v>42</v>
      </c>
      <c r="B14" s="15">
        <v>10000</v>
      </c>
      <c r="C14" s="15">
        <v>10000</v>
      </c>
      <c r="D14" s="42">
        <f>+SUM(B14:C14)</f>
        <v>20000</v>
      </c>
    </row>
    <row r="15" spans="1:4" ht="15.75">
      <c r="A15" s="1" t="s">
        <v>68</v>
      </c>
      <c r="B15" s="33">
        <v>80520</v>
      </c>
      <c r="C15" s="33">
        <v>80520</v>
      </c>
      <c r="D15" s="43">
        <f>+SUM(B15:C15)</f>
        <v>161040</v>
      </c>
    </row>
    <row r="16" spans="2:4" ht="6" customHeight="1">
      <c r="B16" s="33"/>
      <c r="C16" s="33"/>
      <c r="D16" s="44"/>
    </row>
    <row r="17" spans="1:5" ht="12.75">
      <c r="A17" s="6" t="s">
        <v>27</v>
      </c>
      <c r="B17" s="23">
        <f>+SUM(B13:B15)</f>
        <v>145520</v>
      </c>
      <c r="C17" s="23">
        <f>+SUM(C13:C15)</f>
        <v>145520</v>
      </c>
      <c r="D17" s="45">
        <f>+B17+C17</f>
        <v>291040</v>
      </c>
      <c r="E17" s="39"/>
    </row>
    <row r="18" spans="1:4" ht="6.75" customHeight="1">
      <c r="A18" s="8"/>
      <c r="B18" s="17"/>
      <c r="C18" s="17"/>
      <c r="D18" s="46"/>
    </row>
    <row r="19" spans="1:4" ht="15.75">
      <c r="A19" s="10" t="s">
        <v>45</v>
      </c>
      <c r="B19" s="18"/>
      <c r="C19" s="18"/>
      <c r="D19" s="47"/>
    </row>
    <row r="20" spans="1:4" ht="12.75">
      <c r="A20" s="5" t="s">
        <v>48</v>
      </c>
      <c r="B20" s="18"/>
      <c r="C20" s="18"/>
      <c r="D20" s="42"/>
    </row>
    <row r="21" spans="1:4" ht="12.75">
      <c r="A21" t="s">
        <v>44</v>
      </c>
      <c r="B21" s="18">
        <v>35000</v>
      </c>
      <c r="C21" s="18">
        <v>35000</v>
      </c>
      <c r="D21" s="42">
        <f>+SUM(B21:C21)</f>
        <v>70000</v>
      </c>
    </row>
    <row r="22" spans="1:4" ht="12.75">
      <c r="A22" t="s">
        <v>43</v>
      </c>
      <c r="B22" s="18">
        <v>36000</v>
      </c>
      <c r="C22" s="18">
        <v>36000</v>
      </c>
      <c r="D22" s="42">
        <f>+SUM(B22:C22)</f>
        <v>72000</v>
      </c>
    </row>
    <row r="23" spans="1:4" ht="15.75">
      <c r="A23" t="s">
        <v>47</v>
      </c>
      <c r="B23" s="35">
        <v>45000</v>
      </c>
      <c r="C23" s="35">
        <v>45000</v>
      </c>
      <c r="D23" s="43">
        <f>+SUM(B23:C23)</f>
        <v>90000</v>
      </c>
    </row>
    <row r="24" spans="1:4" ht="12.75">
      <c r="A24" s="3" t="s">
        <v>49</v>
      </c>
      <c r="B24" s="20">
        <f>SUM(B20:B23)</f>
        <v>116000</v>
      </c>
      <c r="C24" s="20">
        <f>SUM(C20:C23)</f>
        <v>116000</v>
      </c>
      <c r="D24" s="46">
        <f>+SUM(B24:C24)</f>
        <v>232000</v>
      </c>
    </row>
    <row r="25" spans="2:4" ht="6.75" customHeight="1">
      <c r="B25" s="21"/>
      <c r="C25" s="21"/>
      <c r="D25" s="48"/>
    </row>
    <row r="26" spans="1:4" ht="12.75">
      <c r="A26" s="3" t="s">
        <v>50</v>
      </c>
      <c r="B26" s="20">
        <v>20000</v>
      </c>
      <c r="C26" s="20">
        <v>20000</v>
      </c>
      <c r="D26" s="42">
        <f>+SUM(B26:C26)</f>
        <v>40000</v>
      </c>
    </row>
    <row r="27" spans="1:4" ht="6.75" customHeight="1">
      <c r="A27" s="3"/>
      <c r="B27" s="20"/>
      <c r="C27" s="20"/>
      <c r="D27" s="47"/>
    </row>
    <row r="28" spans="1:4" ht="24" customHeight="1">
      <c r="A28" s="12" t="s">
        <v>51</v>
      </c>
      <c r="B28" s="22"/>
      <c r="C28" s="22"/>
      <c r="D28" s="49"/>
    </row>
    <row r="29" spans="1:4" ht="12.75">
      <c r="A29" s="1" t="s">
        <v>12</v>
      </c>
      <c r="B29" s="31">
        <f>+B24+B26</f>
        <v>136000</v>
      </c>
      <c r="C29" s="31">
        <f>+C24+C26</f>
        <v>136000</v>
      </c>
      <c r="D29" s="50">
        <f>+SUM(B29:C29)</f>
        <v>272000</v>
      </c>
    </row>
    <row r="30" spans="1:4" ht="15.75">
      <c r="A30" s="1" t="s">
        <v>11</v>
      </c>
      <c r="B30" s="37">
        <f>0.07*B29</f>
        <v>9520</v>
      </c>
      <c r="C30" s="37">
        <f>0.07*C29</f>
        <v>9520</v>
      </c>
      <c r="D30" s="44">
        <f>+SUM(B30:C30)</f>
        <v>19040</v>
      </c>
    </row>
    <row r="31" spans="1:4" ht="15.75">
      <c r="A31" s="6" t="s">
        <v>13</v>
      </c>
      <c r="B31" s="38">
        <f>SUM(B29+B30)</f>
        <v>145520</v>
      </c>
      <c r="C31" s="38">
        <f>SUM(C29+C30)</f>
        <v>145520</v>
      </c>
      <c r="D31" s="51">
        <f>+SUM(B31:C31)</f>
        <v>291040</v>
      </c>
    </row>
    <row r="32" spans="1:4" ht="6.75" customHeight="1">
      <c r="A32" s="12"/>
      <c r="B32" s="22"/>
      <c r="C32" s="22"/>
      <c r="D32" s="49"/>
    </row>
    <row r="33" spans="1:4" ht="16.5" thickBot="1">
      <c r="A33" s="56" t="s">
        <v>52</v>
      </c>
      <c r="B33" s="70">
        <f>+B17-B31</f>
        <v>0</v>
      </c>
      <c r="C33" s="70">
        <f>+C17-C31</f>
        <v>0</v>
      </c>
      <c r="D33" s="71">
        <f>+SUM(B33:C33)</f>
        <v>0</v>
      </c>
    </row>
    <row r="34" spans="1:4" ht="16.5" thickTop="1">
      <c r="A34" s="56"/>
      <c r="B34" s="53"/>
      <c r="C34" s="53"/>
      <c r="D34" s="53"/>
    </row>
    <row r="35" spans="1:4" ht="15.75">
      <c r="A35" s="69" t="s">
        <v>46</v>
      </c>
      <c r="B35" s="53"/>
      <c r="C35" s="53"/>
      <c r="D35" s="53"/>
    </row>
    <row r="36" spans="1:4" ht="15.75">
      <c r="A36" s="56"/>
      <c r="B36" s="53"/>
      <c r="C36" s="53"/>
      <c r="D36" s="53"/>
    </row>
    <row r="37" spans="1:4" ht="15.75">
      <c r="A37" s="56"/>
      <c r="B37" s="53"/>
      <c r="C37" s="53"/>
      <c r="D37" s="53"/>
    </row>
    <row r="38" spans="1:5" ht="15.75">
      <c r="A38" s="56"/>
      <c r="B38" s="53"/>
      <c r="C38" s="53"/>
      <c r="D38" s="53"/>
      <c r="E38" s="59"/>
    </row>
    <row r="39" spans="2:4" ht="27.75" customHeight="1">
      <c r="B39" s="7"/>
      <c r="C39" s="7"/>
      <c r="D39" s="32"/>
    </row>
    <row r="41" spans="2:4" ht="36.75" customHeight="1">
      <c r="B41" s="7"/>
      <c r="C41" s="7"/>
      <c r="D41" s="32"/>
    </row>
  </sheetData>
  <sheetProtection/>
  <printOptions horizontalCentered="1"/>
  <pageMargins left="0.45" right="0.45" top="1" bottom="1" header="0.25" footer="0.5"/>
  <pageSetup fitToHeight="1" fitToWidth="1" orientation="portrait" scale="6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Media Consortium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Van Slyke</dc:creator>
  <cp:keywords/>
  <dc:description/>
  <cp:lastModifiedBy>Tracy Van Slyke</cp:lastModifiedBy>
  <cp:lastPrinted>2009-09-10T17:23:08Z</cp:lastPrinted>
  <dcterms:created xsi:type="dcterms:W3CDTF">2008-12-01T17:36:03Z</dcterms:created>
  <dcterms:modified xsi:type="dcterms:W3CDTF">2009-12-09T18:27:09Z</dcterms:modified>
  <cp:category/>
  <cp:version/>
  <cp:contentType/>
  <cp:contentStatus/>
</cp:coreProperties>
</file>