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<sst xmlns="http://schemas.openxmlformats.org/spreadsheetml/2006/main" count="160" uniqueCount="150">
  <si>
    <t>Sherelle Hessell</t>
  </si>
  <si>
    <t>mji@centrohumanitario.org</t>
  </si>
  <si>
    <t>Metro Organizations for People</t>
  </si>
  <si>
    <t>Brad Armstrong</t>
  </si>
  <si>
    <t>phorvath@denverfoundation.org</t>
  </si>
  <si>
    <t>303-399-2425</t>
  </si>
  <si>
    <t>720-849-2758 (CR)</t>
  </si>
  <si>
    <t>303-292-2109</t>
  </si>
  <si>
    <t>Colorado Unity</t>
  </si>
  <si>
    <t>Jason McKain</t>
  </si>
  <si>
    <t>303-628-0925</t>
  </si>
  <si>
    <t xml:space="preserve">Colorado Springs, CO 80903 </t>
  </si>
  <si>
    <t xml:space="preserve">140 Sheridan Blvd. </t>
  </si>
  <si>
    <t>Elsa Holguin</t>
  </si>
  <si>
    <t>Philanthropic Community Organizing Collaborative (PCOC)</t>
  </si>
  <si>
    <t>El Centro Humanitario</t>
  </si>
  <si>
    <t>303-477-6123</t>
  </si>
  <si>
    <t>Gill Foundation</t>
  </si>
  <si>
    <t>Denver, CO 80220-1239</t>
  </si>
  <si>
    <t>dportillo@denverfoundation.org</t>
  </si>
  <si>
    <t>Renee - 575 Cole Street, #305 San Francisco, CA  94117</t>
  </si>
  <si>
    <t>9 to 5</t>
  </si>
  <si>
    <t>3025 W. 37th Avenue, Suite 209</t>
  </si>
  <si>
    <t>303-866-0908</t>
  </si>
  <si>
    <t>Colorado Progressive Coalition</t>
  </si>
  <si>
    <t>Chinook Fund</t>
  </si>
  <si>
    <t xml:space="preserve">Denver, CO 80205 </t>
  </si>
  <si>
    <t>FRESC: Good Jobs Strong Communities</t>
  </si>
  <si>
    <t>Email</t>
  </si>
  <si>
    <t>c/o Jason McKain  or Linda Meric</t>
  </si>
  <si>
    <t>Brett Family Foundation</t>
  </si>
  <si>
    <t>655 Broadway, Suite 400</t>
  </si>
  <si>
    <t xml:space="preserve">jason@progressivecoalition.org </t>
  </si>
  <si>
    <t>720-299-2832 (PM) </t>
  </si>
  <si>
    <t>1600 Downing St, Suite 210</t>
  </si>
  <si>
    <t>The Piton Foundation</t>
  </si>
  <si>
    <t>720-270-2792 (JM)</t>
  </si>
  <si>
    <t>The Gill Foundation</t>
  </si>
  <si>
    <t>Colorado Health Foundation</t>
  </si>
  <si>
    <t>Ricardo Martinez</t>
  </si>
  <si>
    <t>Denver, CO 80246</t>
  </si>
  <si>
    <t>Pam Martinez</t>
  </si>
  <si>
    <t>General Service Foundation</t>
  </si>
  <si>
    <t>Carmen Rhodes</t>
  </si>
  <si>
    <t>www.coloradoimmigrant.org</t>
  </si>
  <si>
    <t>1980 Dahlia Street</t>
  </si>
  <si>
    <t>renee@generalservice.org</t>
  </si>
  <si>
    <t>303-881-5021</t>
  </si>
  <si>
    <t>315 East Costilla Street</t>
  </si>
  <si>
    <t>501 S. Cherry St, Ste 1100</t>
  </si>
  <si>
    <t>720-936-0926</t>
  </si>
  <si>
    <t>Steven Moss</t>
  </si>
  <si>
    <t>303-808-8318 (TB)</t>
  </si>
  <si>
    <t>smoss@fresc.org</t>
  </si>
  <si>
    <t>Mike Kromrey</t>
  </si>
  <si>
    <t>Boulder, CO 80302</t>
  </si>
  <si>
    <t>303-477-6111x11</t>
  </si>
  <si>
    <t>Lani Shaw</t>
  </si>
  <si>
    <t>303-832-6416</t>
  </si>
  <si>
    <t>Colorado Immigrant Rights Coalition</t>
  </si>
  <si>
    <t>www.gillfoundation.org</t>
  </si>
  <si>
    <t>303-628-3888</t>
  </si>
  <si>
    <t>Julie Voyles</t>
  </si>
  <si>
    <t>(720) 329-4424</t>
  </si>
  <si>
    <t>Michael Brewer</t>
  </si>
  <si>
    <t>415-386-8611 (Renee)</t>
  </si>
  <si>
    <t>Patrick Horvath</t>
  </si>
  <si>
    <t>www.bamboofund.org</t>
  </si>
  <si>
    <t>Carlos Valverde</t>
  </si>
  <si>
    <t>720-270-2792</t>
  </si>
  <si>
    <t>Address</t>
  </si>
  <si>
    <t>370 17th St, Ste 5300</t>
  </si>
  <si>
    <t>Colorado Community Organizing Collaborative (CCOC)</t>
  </si>
  <si>
    <t>3131 W. 14th Ave.</t>
  </si>
  <si>
    <t>303-399-1969</t>
  </si>
  <si>
    <t>303-885-9150 (SM)</t>
  </si>
  <si>
    <t>Elsa  Bañuelos</t>
  </si>
  <si>
    <t>Linda Meric</t>
  </si>
  <si>
    <t>303-292-4115</t>
  </si>
  <si>
    <t>David Portillo</t>
  </si>
  <si>
    <t>Lorez Meinhold</t>
  </si>
  <si>
    <t>Cell Phone</t>
  </si>
  <si>
    <t>303-398-7430</t>
  </si>
  <si>
    <t>Bamboo Fund</t>
  </si>
  <si>
    <t>Organization</t>
  </si>
  <si>
    <t>Lisa Duran</t>
  </si>
  <si>
    <t>970-920-4578 (Lani)</t>
  </si>
  <si>
    <t>303-292-2155</t>
  </si>
  <si>
    <t>Julien Ross</t>
  </si>
  <si>
    <t>Minsun Ji</t>
  </si>
  <si>
    <t>303-503-1010</t>
  </si>
  <si>
    <t>303-442-1221</t>
  </si>
  <si>
    <t>303-893-3500 ext. 102</t>
  </si>
  <si>
    <t>303-628-3839</t>
  </si>
  <si>
    <t>Terri Bailey</t>
  </si>
  <si>
    <t>mbarry@piton.org</t>
  </si>
  <si>
    <t>The Denver Foundation</t>
  </si>
  <si>
    <t>Lani - 557 N. Mill Street, Ste 201 Aspen, CO  81611</t>
  </si>
  <si>
    <t>303-825-6246</t>
  </si>
  <si>
    <t>1123 Spruce St.</t>
  </si>
  <si>
    <t>303-300-6547</t>
  </si>
  <si>
    <t>720-353-8455</t>
  </si>
  <si>
    <t>2215 Market Street</t>
  </si>
  <si>
    <t>Padres Unidos</t>
  </si>
  <si>
    <t>303-292-4455</t>
  </si>
  <si>
    <t>Work Phone</t>
  </si>
  <si>
    <t>www.brettfoundation.org</t>
  </si>
  <si>
    <t>600 S. Cherry St, Ste 1200</t>
  </si>
  <si>
    <t>Matt Barry</t>
  </si>
  <si>
    <t>Denver, CO  80206</t>
  </si>
  <si>
    <t>lmeinhold@coloradohealth.org</t>
  </si>
  <si>
    <t>Denver, CO  80204</t>
  </si>
  <si>
    <t>303-520-2584</t>
  </si>
  <si>
    <t>303-893-3505</t>
  </si>
  <si>
    <t>mike@brettfoundation.org</t>
  </si>
  <si>
    <t>Denver, CO 80226</t>
  </si>
  <si>
    <t>458-6545/937-3799</t>
  </si>
  <si>
    <t>303-322-4576</t>
  </si>
  <si>
    <t>303-455-6905</t>
  </si>
  <si>
    <t>303-870-0604</t>
  </si>
  <si>
    <t>303-300-1790 (PH ext 109, DP ext. 123)</t>
  </si>
  <si>
    <t> 303-458-5635</t>
  </si>
  <si>
    <t>2418 West 32nd Ave.</t>
  </si>
  <si>
    <t>720-299-2852 (RM)</t>
  </si>
  <si>
    <t>303-442-1200</t>
  </si>
  <si>
    <t>(303) 893-3505</t>
  </si>
  <si>
    <t>(720) 290-1125</t>
  </si>
  <si>
    <t>55 Madison Street, 8th Floor</t>
  </si>
  <si>
    <t>Denver, CO 80218</t>
  </si>
  <si>
    <t>www.chinookfund.org</t>
  </si>
  <si>
    <t>www.coloradohealth.org</t>
  </si>
  <si>
    <t>303-398-7414</t>
  </si>
  <si>
    <t>Denver, CO 80211</t>
  </si>
  <si>
    <t>Website</t>
  </si>
  <si>
    <t>Rights for All People</t>
  </si>
  <si>
    <t>Fax</t>
  </si>
  <si>
    <t>(303) 893-3500 ext 101</t>
  </si>
  <si>
    <t>Rose Community Foundation</t>
  </si>
  <si>
    <t>www.denverfoundation.org</t>
  </si>
  <si>
    <t>Name</t>
  </si>
  <si>
    <t>303-953-3633</t>
  </si>
  <si>
    <t>2260 California St.</t>
  </si>
  <si>
    <t>Renee Fazzari</t>
  </si>
  <si>
    <t>970-920-6834 ext. 7 (Lani)</t>
  </si>
  <si>
    <t>Denver, CO 80205</t>
  </si>
  <si>
    <t>303-520-3177 (LM)</t>
  </si>
  <si>
    <t>303-477-1617</t>
  </si>
  <si>
    <t>Gay and Lesbian Fund for Colorado</t>
  </si>
  <si>
    <t>Denver, CO 80203</t>
  </si>
  <si>
    <t>Denver, CO 80202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</si>
</sst>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u val="single"/>
      <sz val="10"/>
      <color indexed="39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5" fillId="0" borderId="5" xfId="0" applyNumberFormat="1" applyFont="1" applyFill="1" applyBorder="1" applyAlignment="1" applyProtection="1">
      <alignment horizontal="center" wrapText="1"/>
      <protection/>
    </xf>
    <xf numFmtId="0" fontId="2" fillId="0" borderId="5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5" fillId="0" borderId="6" xfId="0" applyNumberFormat="1" applyFont="1" applyFill="1" applyBorder="1" applyAlignment="1" applyProtection="1">
      <alignment horizontal="center" wrapText="1"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6" xfId="0" applyNumberFormat="1" applyFont="1" applyFill="1" applyBorder="1" applyAlignment="1" applyProtection="1">
      <alignment horizontal="center" wrapText="1"/>
      <protection/>
    </xf>
    <xf numFmtId="0" fontId="6" fillId="0" borderId="5" xfId="0" applyNumberFormat="1" applyFont="1" applyFill="1" applyBorder="1" applyAlignment="1" applyProtection="1">
      <alignment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4" fillId="0" borderId="7" xfId="0" applyNumberFormat="1" applyFont="1" applyFill="1" applyBorder="1" applyAlignment="1" applyProtection="1">
      <alignment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2" fillId="0" borderId="7" xfId="0" applyNumberFormat="1" applyFont="1" applyFill="1" applyBorder="1" applyAlignment="1" applyProtection="1">
      <alignment wrapText="1"/>
      <protection/>
    </xf>
    <xf numFmtId="0" fontId="2" fillId="0" borderId="7" xfId="0" applyNumberFormat="1" applyFont="1" applyFill="1" applyBorder="1" applyAlignment="1" applyProtection="1">
      <alignment horizontal="center" wrapText="1"/>
      <protection/>
    </xf>
    <xf numFmtId="0" fontId="5" fillId="0" borderId="5" xfId="0" applyNumberFormat="1" applyFont="1" applyFill="1" applyBorder="1" applyAlignment="1" applyProtection="1">
      <alignment wrapText="1"/>
      <protection/>
    </xf>
    <xf numFmtId="0" fontId="5" fillId="0" borderId="6" xfId="0" applyNumberFormat="1" applyFont="1" applyFill="1" applyBorder="1" applyAlignment="1" applyProtection="1">
      <alignment wrapText="1"/>
      <protection/>
    </xf>
    <xf numFmtId="0" fontId="5" fillId="0" borderId="7" xfId="0" applyNumberFormat="1" applyFont="1" applyFill="1" applyBorder="1" applyAlignment="1" applyProtection="1">
      <alignment wrapText="1"/>
      <protection/>
    </xf>
    <xf numFmtId="0" fontId="5" fillId="0" borderId="7" xfId="0" applyNumberFormat="1" applyFont="1" applyFill="1" applyBorder="1" applyAlignment="1" applyProtection="1">
      <alignment horizontal="center" wrapText="1"/>
      <protection/>
    </xf>
    <xf numFmtId="0" fontId="6" fillId="0" borderId="7" xfId="0" applyNumberFormat="1" applyFont="1" applyFill="1" applyBorder="1" applyAlignment="1" applyProtection="1">
      <alignment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wrapText="1"/>
      <protection/>
    </xf>
    <xf numFmtId="0" fontId="8" fillId="0" borderId="7" xfId="0" applyNumberFormat="1" applyFont="1" applyFill="1" applyBorder="1" applyAlignment="1" applyProtection="1">
      <alignment horizontal="center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7" fillId="0" borderId="7" xfId="0" applyNumberFormat="1" applyFont="1" applyFill="1" applyBorder="1" applyAlignment="1" applyProtection="1">
      <alignment wrapText="1"/>
      <protection/>
    </xf>
    <xf numFmtId="0" fontId="8" fillId="0" borderId="6" xfId="0" applyNumberFormat="1" applyFont="1" applyFill="1" applyBorder="1" applyAlignment="1" applyProtection="1">
      <alignment wrapText="1"/>
      <protection/>
    </xf>
    <xf numFmtId="0" fontId="8" fillId="0" borderId="6" xfId="0" applyNumberFormat="1" applyFont="1" applyFill="1" applyBorder="1" applyAlignment="1" applyProtection="1">
      <alignment horizontal="center" wrapText="1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2.75" customHeight="1"/>
  <cols>
    <col min="1" max="1" width="15.140625" style="0" customWidth="1"/>
    <col min="2" max="2" width="18.421875" style="0" customWidth="1"/>
    <col min="3" max="3" width="19.421875" style="0" customWidth="1"/>
    <col min="4" max="6" width="8.57421875" style="0" customWidth="1"/>
    <col min="7" max="7" width="23.8515625" style="0" customWidth="1"/>
    <col min="8" max="8" width="20.57421875" style="0" customWidth="1"/>
    <col min="9" max="9" width="9.140625" style="0" customWidth="1"/>
  </cols>
  <sheetData>
    <row r="1" spans="1:9" ht="25.5" customHeight="1">
      <c r="A1" s="1" t="s">
        <v>84</v>
      </c>
      <c r="B1" s="1" t="s">
        <v>139</v>
      </c>
      <c r="C1" s="1" t="s">
        <v>70</v>
      </c>
      <c r="D1" s="1" t="s">
        <v>105</v>
      </c>
      <c r="E1" s="1" t="s">
        <v>81</v>
      </c>
      <c r="F1" s="1" t="s">
        <v>135</v>
      </c>
      <c r="G1" s="1" t="s">
        <v>28</v>
      </c>
      <c r="H1" s="1" t="s">
        <v>133</v>
      </c>
      <c r="I1" s="2"/>
    </row>
    <row r="2" spans="1:9" ht="15.75" customHeight="1">
      <c r="A2" s="3" t="s">
        <v>72</v>
      </c>
      <c r="B2" s="4"/>
      <c r="C2" s="4"/>
      <c r="D2" s="4"/>
      <c r="E2" s="4"/>
      <c r="F2" s="4"/>
      <c r="G2" s="4"/>
      <c r="H2" s="5"/>
      <c r="I2" s="2"/>
    </row>
    <row r="3" spans="1:9" ht="37.5" customHeight="1">
      <c r="A3" s="6" t="s">
        <v>21</v>
      </c>
      <c r="B3" s="6" t="s">
        <v>77</v>
      </c>
      <c r="C3" s="6" t="s">
        <v>31</v>
      </c>
      <c r="D3" s="7" t="s">
        <v>10</v>
      </c>
      <c r="E3" s="8" t="s">
        <v>145</v>
      </c>
      <c r="F3" s="7" t="s">
        <v>61</v>
      </c>
      <c r="G3" s="9">
        <f>HYPERLINK("mailto:wrkingwom@9to5.org","wrkingwom@9to5.org ")</f>
      </c>
      <c r="H3" s="10">
        <f>HYPERLINK("http://www.9to5colorado.org/","www.9to5Colorado.org")</f>
      </c>
      <c r="I3" s="2"/>
    </row>
    <row r="4" spans="1:9" ht="25.5" customHeight="1">
      <c r="A4" s="11"/>
      <c r="B4" s="11"/>
      <c r="C4" s="11" t="s">
        <v>148</v>
      </c>
      <c r="D4" s="12"/>
      <c r="E4" s="13"/>
      <c r="F4" s="12"/>
      <c r="G4" s="14"/>
      <c r="H4" s="15"/>
      <c r="I4" s="2"/>
    </row>
    <row r="5" spans="1:9" ht="24.75" customHeight="1">
      <c r="A5" s="6" t="s">
        <v>59</v>
      </c>
      <c r="B5" s="6" t="s">
        <v>88</v>
      </c>
      <c r="C5" s="6" t="s">
        <v>73</v>
      </c>
      <c r="D5" s="7" t="s">
        <v>136</v>
      </c>
      <c r="E5" s="7" t="s">
        <v>126</v>
      </c>
      <c r="F5" s="8" t="s">
        <v>125</v>
      </c>
      <c r="G5" s="9">
        <f>HYPERLINK("mailto:Julien@coloradoimmigrant.org","Julien@coloradoimmigrant.org")</f>
      </c>
      <c r="H5" s="16" t="s">
        <v>44</v>
      </c>
      <c r="I5" s="2"/>
    </row>
    <row r="6" spans="1:9" ht="25.5" customHeight="1">
      <c r="A6" s="11"/>
      <c r="B6" s="11"/>
      <c r="C6" s="11" t="s">
        <v>111</v>
      </c>
      <c r="D6" s="12"/>
      <c r="E6" s="12"/>
      <c r="F6" s="13"/>
      <c r="G6" s="14"/>
      <c r="H6" s="17"/>
      <c r="I6" s="2"/>
    </row>
    <row r="7" spans="1:9" ht="51" customHeight="1">
      <c r="A7" s="6" t="s">
        <v>24</v>
      </c>
      <c r="B7" s="6" t="s">
        <v>9</v>
      </c>
      <c r="C7" s="6" t="s">
        <v>34</v>
      </c>
      <c r="D7" s="7" t="s">
        <v>23</v>
      </c>
      <c r="E7" s="7" t="s">
        <v>36</v>
      </c>
      <c r="F7" s="8" t="s">
        <v>58</v>
      </c>
      <c r="G7" s="6" t="s">
        <v>32</v>
      </c>
      <c r="H7" s="10">
        <f>HYPERLINK("http://www.progressivecoalition.org/","www.progressivecoalition.org")</f>
      </c>
      <c r="I7" s="2"/>
    </row>
    <row r="8" spans="1:9" ht="51" customHeight="1">
      <c r="A8" s="11"/>
      <c r="B8" s="11" t="s">
        <v>68</v>
      </c>
      <c r="C8" s="11" t="s">
        <v>128</v>
      </c>
      <c r="D8" s="12"/>
      <c r="E8" s="12"/>
      <c r="F8" s="13"/>
      <c r="G8" s="14">
        <f>HYPERLINK("mailto:carlos@progressivecoalition.org","carlos@progressivecoalition.org")</f>
      </c>
      <c r="H8" s="15"/>
      <c r="I8" s="2"/>
    </row>
    <row r="9" spans="1:9" ht="51" customHeight="1">
      <c r="A9" s="6" t="s">
        <v>8</v>
      </c>
      <c r="B9" s="6" t="s">
        <v>29</v>
      </c>
      <c r="C9" s="6" t="s">
        <v>34</v>
      </c>
      <c r="D9" s="7" t="s">
        <v>23</v>
      </c>
      <c r="E9" s="7" t="s">
        <v>69</v>
      </c>
      <c r="F9" s="8" t="s">
        <v>58</v>
      </c>
      <c r="G9" s="9">
        <f>HYPERLINK("mailto:coprogressive@aol.com","coprogressive@aol.com")</f>
      </c>
      <c r="H9" s="10">
        <f>HYPERLINK("http://www.progressivecoalition.org/","www.progressivecoalition.org")</f>
      </c>
      <c r="I9" s="2"/>
    </row>
    <row r="10" spans="1:9" ht="25.5" customHeight="1">
      <c r="A10" s="11"/>
      <c r="B10" s="11"/>
      <c r="C10" s="11" t="s">
        <v>128</v>
      </c>
      <c r="D10" s="12"/>
      <c r="E10" s="12"/>
      <c r="F10" s="13"/>
      <c r="G10" s="14"/>
      <c r="H10" s="15"/>
      <c r="I10" s="2"/>
    </row>
    <row r="11" spans="1:9" ht="37.5" customHeight="1">
      <c r="A11" s="6" t="s">
        <v>15</v>
      </c>
      <c r="B11" s="6" t="s">
        <v>89</v>
      </c>
      <c r="C11" s="6" t="s">
        <v>141</v>
      </c>
      <c r="D11" s="7" t="s">
        <v>78</v>
      </c>
      <c r="E11" s="8" t="s">
        <v>63</v>
      </c>
      <c r="F11" s="8" t="s">
        <v>7</v>
      </c>
      <c r="G11" s="18" t="s">
        <v>1</v>
      </c>
      <c r="H11" s="10">
        <f>HYPERLINK("http://www.centrohumanitario.org/","www.centrohumanitario.org")</f>
      </c>
      <c r="I11" s="2"/>
    </row>
    <row r="12" spans="1:9" ht="25.5" customHeight="1">
      <c r="A12" s="11"/>
      <c r="B12" s="11"/>
      <c r="C12" s="11" t="s">
        <v>144</v>
      </c>
      <c r="D12" s="12"/>
      <c r="E12" s="13"/>
      <c r="F12" s="13"/>
      <c r="G12" s="19"/>
      <c r="H12" s="15"/>
      <c r="I12" s="2"/>
    </row>
    <row r="13" spans="1:9" ht="37.5" customHeight="1">
      <c r="A13" s="6" t="s">
        <v>27</v>
      </c>
      <c r="B13" s="6" t="s">
        <v>43</v>
      </c>
      <c r="C13" s="6" t="s">
        <v>12</v>
      </c>
      <c r="D13" s="7" t="s">
        <v>56</v>
      </c>
      <c r="E13" s="8" t="s">
        <v>6</v>
      </c>
      <c r="F13" s="7" t="s">
        <v>16</v>
      </c>
      <c r="G13" s="9">
        <f>HYPERLINK("mailto:lmoody@denverlabor.org","crhodes@fresc.org   ")</f>
      </c>
      <c r="H13" s="10">
        <f>HYPERLINK("http://www.fresc.org/","www.fresc.org ")</f>
      </c>
      <c r="I13" s="2"/>
    </row>
    <row r="14" spans="1:9" ht="25.5" customHeight="1">
      <c r="A14" s="11"/>
      <c r="B14" s="11" t="s">
        <v>51</v>
      </c>
      <c r="C14" s="11" t="s">
        <v>115</v>
      </c>
      <c r="D14" s="12"/>
      <c r="E14" s="12" t="s">
        <v>75</v>
      </c>
      <c r="F14" s="12"/>
      <c r="G14" s="19" t="s">
        <v>53</v>
      </c>
      <c r="H14" s="15"/>
      <c r="I14" s="2"/>
    </row>
    <row r="15" spans="1:9" ht="37.5" customHeight="1">
      <c r="A15" s="6" t="s">
        <v>2</v>
      </c>
      <c r="B15" s="6" t="s">
        <v>54</v>
      </c>
      <c r="C15" s="6" t="s">
        <v>45</v>
      </c>
      <c r="D15" s="7" t="s">
        <v>5</v>
      </c>
      <c r="E15" s="7" t="s">
        <v>90</v>
      </c>
      <c r="F15" s="7" t="s">
        <v>74</v>
      </c>
      <c r="G15" s="9">
        <f>HYPERLINK("mailto:mike@mopdenver.org","mike@mopdenver.org")</f>
      </c>
      <c r="H15" s="10">
        <f>HYPERLINK("http://www.mopdenver.org/","www.mopdenver.org ")</f>
      </c>
      <c r="I15" s="2"/>
    </row>
    <row r="16" spans="1:9" ht="39" customHeight="1">
      <c r="A16" s="11"/>
      <c r="B16" s="11"/>
      <c r="C16" s="11" t="s">
        <v>18</v>
      </c>
      <c r="D16" s="12"/>
      <c r="E16" s="12"/>
      <c r="F16" s="12"/>
      <c r="G16" s="14"/>
      <c r="H16" s="15"/>
      <c r="I16" s="2"/>
    </row>
    <row r="17" spans="1:9" ht="51" customHeight="1">
      <c r="A17" s="6" t="s">
        <v>103</v>
      </c>
      <c r="B17" s="6" t="s">
        <v>41</v>
      </c>
      <c r="C17" s="6" t="s">
        <v>22</v>
      </c>
      <c r="D17" s="7" t="s">
        <v>116</v>
      </c>
      <c r="E17" s="7" t="s">
        <v>33</v>
      </c>
      <c r="F17" s="7" t="s">
        <v>121</v>
      </c>
      <c r="G17" s="9">
        <f>HYPERLINK("mailto:Pam_martinez@hotmail.com"," Pam_martinez@hotmail.com")</f>
      </c>
      <c r="H17" s="10">
        <f>HYPERLINK("http://www.padresunidos.org/"," www.padresunidos.org")</f>
      </c>
      <c r="I17" s="2"/>
    </row>
    <row r="18" spans="1:9" ht="51" customHeight="1">
      <c r="A18" s="20"/>
      <c r="B18" s="20" t="s">
        <v>39</v>
      </c>
      <c r="C18" s="20" t="s">
        <v>132</v>
      </c>
      <c r="D18" s="21"/>
      <c r="E18" s="21" t="s">
        <v>123</v>
      </c>
      <c r="F18" s="21"/>
      <c r="G18" s="22">
        <f>HYPERLINK("mailto:Padres_unidos@hotmail.com","Padres_unidos@hotmail.com ")</f>
      </c>
      <c r="H18" s="23"/>
      <c r="I18" s="2"/>
    </row>
    <row r="19" spans="1:9" ht="51" customHeight="1">
      <c r="A19" s="11"/>
      <c r="B19" s="11" t="s">
        <v>76</v>
      </c>
      <c r="C19" s="14"/>
      <c r="D19" s="12"/>
      <c r="E19" s="14"/>
      <c r="F19" s="12"/>
      <c r="G19" s="14">
        <f>HYPERLINK("mailto:Elsa_padresunidos@yahoo.com","Elsa_padresunidos@yahoo.com ")</f>
      </c>
      <c r="H19" s="15"/>
      <c r="I19" s="2"/>
    </row>
    <row r="20" spans="1:9" ht="24.75" customHeight="1">
      <c r="A20" s="6" t="s">
        <v>134</v>
      </c>
      <c r="B20" s="6" t="s">
        <v>85</v>
      </c>
      <c r="C20" s="6" t="s">
        <v>73</v>
      </c>
      <c r="D20" s="7" t="s">
        <v>92</v>
      </c>
      <c r="E20" s="7" t="s">
        <v>47</v>
      </c>
      <c r="F20" s="7" t="s">
        <v>113</v>
      </c>
      <c r="G20" s="9">
        <f>HYPERLINK("mailto:lisa@rap-dpt.org","lisa@rap-dpt.org")</f>
      </c>
      <c r="H20" s="10">
        <f>HYPERLINK("http://www.rap-dpt.org/","www.rap-dpt.org")</f>
      </c>
      <c r="I20" s="2"/>
    </row>
    <row r="21" spans="1:9" ht="25.5" customHeight="1">
      <c r="A21" s="11"/>
      <c r="B21" s="11"/>
      <c r="C21" s="11" t="s">
        <v>111</v>
      </c>
      <c r="D21" s="12"/>
      <c r="E21" s="12"/>
      <c r="F21" s="12"/>
      <c r="G21" s="14"/>
      <c r="H21" s="15"/>
      <c r="I21" s="2"/>
    </row>
    <row r="22" spans="1:9" ht="15.75" customHeight="1">
      <c r="A22" s="3" t="s">
        <v>14</v>
      </c>
      <c r="B22" s="4"/>
      <c r="C22" s="4"/>
      <c r="D22" s="4"/>
      <c r="E22" s="4"/>
      <c r="F22" s="4"/>
      <c r="G22" s="4"/>
      <c r="H22" s="5"/>
      <c r="I22" s="2"/>
    </row>
    <row r="23" spans="1:9" ht="24.75" customHeight="1">
      <c r="A23" s="6" t="s">
        <v>83</v>
      </c>
      <c r="B23" s="6" t="s">
        <v>3</v>
      </c>
      <c r="C23" s="6" t="s">
        <v>99</v>
      </c>
      <c r="D23" s="7" t="s">
        <v>101</v>
      </c>
      <c r="E23" s="7" t="s">
        <v>50</v>
      </c>
      <c r="F23" s="7"/>
      <c r="G23" s="9">
        <f>HYPERLINK("mailto:brad@bamboofund.org","brad@bamboofund.org")</f>
      </c>
      <c r="H23" s="16" t="s">
        <v>67</v>
      </c>
      <c r="I23" s="2"/>
    </row>
    <row r="24" spans="1:9" ht="25.5" customHeight="1">
      <c r="A24" s="11"/>
      <c r="B24" s="11"/>
      <c r="C24" s="11" t="s">
        <v>55</v>
      </c>
      <c r="D24" s="12"/>
      <c r="E24" s="12"/>
      <c r="F24" s="12"/>
      <c r="G24" s="14"/>
      <c r="H24" s="17"/>
      <c r="I24" s="2"/>
    </row>
    <row r="25" spans="1:9" ht="24.75" customHeight="1">
      <c r="A25" s="6" t="s">
        <v>30</v>
      </c>
      <c r="B25" s="6" t="s">
        <v>64</v>
      </c>
      <c r="C25" s="6" t="s">
        <v>99</v>
      </c>
      <c r="D25" s="7" t="s">
        <v>124</v>
      </c>
      <c r="E25" s="7" t="s">
        <v>112</v>
      </c>
      <c r="F25" s="7" t="s">
        <v>91</v>
      </c>
      <c r="G25" s="18" t="s">
        <v>114</v>
      </c>
      <c r="H25" s="16" t="s">
        <v>106</v>
      </c>
      <c r="I25" s="2"/>
    </row>
    <row r="26" spans="1:9" ht="25.5" customHeight="1">
      <c r="A26" s="11"/>
      <c r="B26" s="11"/>
      <c r="C26" s="11" t="s">
        <v>55</v>
      </c>
      <c r="D26" s="12"/>
      <c r="E26" s="12"/>
      <c r="F26" s="12"/>
      <c r="G26" s="19"/>
      <c r="H26" s="17"/>
      <c r="I26" s="2"/>
    </row>
    <row r="27" spans="1:9" ht="27.75" customHeight="1">
      <c r="A27" s="6" t="s">
        <v>25</v>
      </c>
      <c r="B27" s="6" t="s">
        <v>0</v>
      </c>
      <c r="C27" s="6" t="s">
        <v>122</v>
      </c>
      <c r="D27" s="7" t="s">
        <v>118</v>
      </c>
      <c r="E27" s="7"/>
      <c r="F27" s="8" t="s">
        <v>146</v>
      </c>
      <c r="G27" s="9">
        <f>HYPERLINK("mailto:shessell@chinookfund.org","shessell@chinookfund.org")</f>
      </c>
      <c r="H27" s="16" t="s">
        <v>129</v>
      </c>
      <c r="I27" s="2"/>
    </row>
    <row r="28" spans="1:9" ht="25.5" customHeight="1">
      <c r="A28" s="11"/>
      <c r="B28" s="11"/>
      <c r="C28" s="11" t="s">
        <v>132</v>
      </c>
      <c r="D28" s="12"/>
      <c r="E28" s="12"/>
      <c r="F28" s="13"/>
      <c r="G28" s="14"/>
      <c r="H28" s="17"/>
      <c r="I28" s="2"/>
    </row>
    <row r="29" spans="1:9" ht="37.5" customHeight="1">
      <c r="A29" s="6" t="s">
        <v>38</v>
      </c>
      <c r="B29" s="24" t="s">
        <v>80</v>
      </c>
      <c r="C29" s="6" t="s">
        <v>49</v>
      </c>
      <c r="D29" s="7" t="s">
        <v>140</v>
      </c>
      <c r="E29" s="7"/>
      <c r="F29" s="7" t="s">
        <v>117</v>
      </c>
      <c r="G29" s="18" t="s">
        <v>110</v>
      </c>
      <c r="H29" s="16" t="s">
        <v>130</v>
      </c>
      <c r="I29" s="2"/>
    </row>
    <row r="30" spans="1:9" ht="25.5" customHeight="1">
      <c r="A30" s="11"/>
      <c r="B30" s="25"/>
      <c r="C30" s="11" t="s">
        <v>40</v>
      </c>
      <c r="D30" s="12"/>
      <c r="E30" s="12"/>
      <c r="F30" s="12"/>
      <c r="G30" s="19"/>
      <c r="H30" s="17"/>
      <c r="I30" s="2"/>
    </row>
    <row r="31" spans="1:9" ht="51" customHeight="1">
      <c r="A31" s="6" t="s">
        <v>96</v>
      </c>
      <c r="B31" s="6" t="s">
        <v>66</v>
      </c>
      <c r="C31" s="24" t="s">
        <v>127</v>
      </c>
      <c r="D31" s="7" t="s">
        <v>120</v>
      </c>
      <c r="E31" s="7"/>
      <c r="F31" s="7" t="s">
        <v>100</v>
      </c>
      <c r="G31" s="18" t="s">
        <v>4</v>
      </c>
      <c r="H31" s="16" t="s">
        <v>138</v>
      </c>
      <c r="I31" s="2"/>
    </row>
    <row r="32" spans="1:9" ht="51" customHeight="1">
      <c r="A32" s="11"/>
      <c r="B32" s="11" t="s">
        <v>79</v>
      </c>
      <c r="C32" s="25" t="s">
        <v>109</v>
      </c>
      <c r="D32" s="12"/>
      <c r="E32" s="12"/>
      <c r="F32" s="12"/>
      <c r="G32" s="19" t="s">
        <v>19</v>
      </c>
      <c r="H32" s="17"/>
      <c r="I32" s="2"/>
    </row>
    <row r="33" spans="1:9" ht="75.75" customHeight="1">
      <c r="A33" s="6" t="s">
        <v>42</v>
      </c>
      <c r="B33" s="6" t="s">
        <v>57</v>
      </c>
      <c r="C33" s="24" t="s">
        <v>97</v>
      </c>
      <c r="D33" s="24" t="s">
        <v>143</v>
      </c>
      <c r="E33" s="7"/>
      <c r="F33" s="8" t="s">
        <v>86</v>
      </c>
      <c r="G33" s="9">
        <f>HYPERLINK("mailto:lani@generalservice.org","lani@generalservice.org")</f>
      </c>
      <c r="H33" s="10">
        <f>HYPERLINK("http://www.generalservice.org/","www.generalservice.org")</f>
      </c>
      <c r="I33" s="2"/>
    </row>
    <row r="34" spans="1:9" ht="75.75" customHeight="1">
      <c r="A34" s="20"/>
      <c r="B34" s="20" t="s">
        <v>142</v>
      </c>
      <c r="C34" s="26" t="s">
        <v>20</v>
      </c>
      <c r="D34" s="26" t="s">
        <v>65</v>
      </c>
      <c r="E34" s="21"/>
      <c r="F34" s="27"/>
      <c r="G34" s="28" t="s">
        <v>46</v>
      </c>
      <c r="H34" s="23"/>
      <c r="I34" s="2"/>
    </row>
    <row r="35" spans="1:9" ht="12.75" customHeight="1">
      <c r="A35" s="11"/>
      <c r="B35" s="14"/>
      <c r="C35" s="14"/>
      <c r="D35" s="14"/>
      <c r="E35" s="12"/>
      <c r="F35" s="13"/>
      <c r="G35" s="25"/>
      <c r="H35" s="15"/>
      <c r="I35" s="2"/>
    </row>
    <row r="36" spans="1:9" ht="37.5" customHeight="1">
      <c r="A36" s="6" t="s">
        <v>37</v>
      </c>
      <c r="B36" s="6" t="s">
        <v>62</v>
      </c>
      <c r="C36" s="29" t="s">
        <v>17</v>
      </c>
      <c r="D36" s="7" t="s">
        <v>104</v>
      </c>
      <c r="E36" s="7" t="s">
        <v>119</v>
      </c>
      <c r="F36" s="30" t="s">
        <v>87</v>
      </c>
      <c r="G36" s="9">
        <f>HYPERLINK("mailto:juliev@gillfoundation.org","juliev@gillfoundation.org")</f>
      </c>
      <c r="H36" s="16" t="s">
        <v>60</v>
      </c>
      <c r="I36" s="2"/>
    </row>
    <row r="37" spans="1:9" ht="37.5" customHeight="1">
      <c r="A37" s="20"/>
      <c r="B37" s="20"/>
      <c r="C37" s="31" t="s">
        <v>102</v>
      </c>
      <c r="D37" s="21"/>
      <c r="E37" s="21"/>
      <c r="F37" s="32"/>
      <c r="G37" s="22"/>
      <c r="H37" s="33"/>
      <c r="I37" s="2"/>
    </row>
    <row r="38" spans="1:9" ht="37.5" customHeight="1">
      <c r="A38" s="20"/>
      <c r="B38" s="20"/>
      <c r="C38" s="31" t="s">
        <v>26</v>
      </c>
      <c r="D38" s="21"/>
      <c r="E38" s="21"/>
      <c r="F38" s="32"/>
      <c r="G38" s="22"/>
      <c r="H38" s="33"/>
      <c r="I38" s="2"/>
    </row>
    <row r="39" spans="1:9" ht="51" customHeight="1">
      <c r="A39" s="20"/>
      <c r="B39" s="20"/>
      <c r="C39" s="34" t="s">
        <v>147</v>
      </c>
      <c r="D39" s="21"/>
      <c r="E39" s="21"/>
      <c r="F39" s="32"/>
      <c r="G39" s="22"/>
      <c r="H39" s="33"/>
      <c r="I39" s="2"/>
    </row>
    <row r="40" spans="1:9" ht="51" customHeight="1">
      <c r="A40" s="20"/>
      <c r="B40" s="20"/>
      <c r="C40" s="31" t="s">
        <v>48</v>
      </c>
      <c r="D40" s="21"/>
      <c r="E40" s="21"/>
      <c r="F40" s="32"/>
      <c r="G40" s="22"/>
      <c r="H40" s="33"/>
      <c r="I40" s="2"/>
    </row>
    <row r="41" spans="1:9" ht="51" customHeight="1">
      <c r="A41" s="11"/>
      <c r="B41" s="11"/>
      <c r="C41" s="35" t="s">
        <v>11</v>
      </c>
      <c r="D41" s="12"/>
      <c r="E41" s="12"/>
      <c r="F41" s="36"/>
      <c r="G41" s="14"/>
      <c r="H41" s="17"/>
      <c r="I41" s="2"/>
    </row>
    <row r="42" spans="1:9" ht="40.5" customHeight="1">
      <c r="A42" s="6" t="s">
        <v>35</v>
      </c>
      <c r="B42" s="6" t="s">
        <v>94</v>
      </c>
      <c r="C42" s="6" t="s">
        <v>71</v>
      </c>
      <c r="D42" s="7" t="s">
        <v>98</v>
      </c>
      <c r="E42" s="7" t="s">
        <v>52</v>
      </c>
      <c r="F42" s="7" t="s">
        <v>93</v>
      </c>
      <c r="G42" s="9">
        <f>HYPERLINK("mailto:tbailey@piton.org","tbailey@piton.org")</f>
      </c>
      <c r="H42" s="10">
        <f>HYPERLINK("http://www.piton.org/","www.piton.org")</f>
      </c>
      <c r="I42" s="2"/>
    </row>
    <row r="43" spans="1:9" ht="24.75" customHeight="1">
      <c r="A43" s="20"/>
      <c r="B43" s="20" t="s">
        <v>108</v>
      </c>
      <c r="C43" s="20" t="s">
        <v>149</v>
      </c>
      <c r="D43" s="21"/>
      <c r="E43" s="21"/>
      <c r="F43" s="21"/>
      <c r="G43" s="28" t="s">
        <v>95</v>
      </c>
      <c r="H43" s="23"/>
      <c r="I43" s="2"/>
    </row>
    <row r="44" spans="1:9" ht="12.75" customHeight="1">
      <c r="A44" s="11"/>
      <c r="B44" s="11"/>
      <c r="C44" s="14"/>
      <c r="D44" s="12"/>
      <c r="E44" s="12"/>
      <c r="F44" s="12"/>
      <c r="G44" s="14"/>
      <c r="H44" s="15"/>
      <c r="I44" s="2"/>
    </row>
    <row r="45" spans="1:9" ht="37.5" customHeight="1">
      <c r="A45" s="6" t="s">
        <v>137</v>
      </c>
      <c r="B45" s="6" t="s">
        <v>13</v>
      </c>
      <c r="C45" s="6" t="s">
        <v>107</v>
      </c>
      <c r="D45" s="7" t="s">
        <v>131</v>
      </c>
      <c r="E45" s="7"/>
      <c r="F45" s="7" t="s">
        <v>82</v>
      </c>
      <c r="G45" s="9">
        <f>HYPERLINK("mailto:eholguin@rcfdenver.org","eholguin@rcfdenver.org")</f>
      </c>
      <c r="H45" s="10">
        <f>HYPERLINK("http://www.rcfdenver.org/","www.rcfdenver.org")</f>
      </c>
      <c r="I45" s="2"/>
    </row>
    <row r="46" spans="1:9" ht="25.5" customHeight="1">
      <c r="A46" s="11"/>
      <c r="B46" s="11"/>
      <c r="C46" s="11" t="s">
        <v>40</v>
      </c>
      <c r="D46" s="12"/>
      <c r="E46" s="12"/>
      <c r="F46" s="12"/>
      <c r="G46" s="14"/>
      <c r="H46" s="15"/>
      <c r="I46" s="2"/>
    </row>
    <row r="47" spans="1:9" ht="12.75" customHeight="1">
      <c r="A47" s="37"/>
      <c r="B47" s="37"/>
      <c r="C47" s="37"/>
      <c r="D47" s="38"/>
      <c r="E47" s="38"/>
      <c r="F47" s="38"/>
      <c r="G47" s="37"/>
      <c r="H47" s="37"/>
      <c r="I47" s="39"/>
    </row>
  </sheetData>
  <mergeCells count="2">
    <mergeCell ref="A2:H2"/>
    <mergeCell ref="A22:H2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spans="1:20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2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2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2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2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12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2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2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2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2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2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spans="1:20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2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2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2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2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12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2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2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2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2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2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