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960" yWindow="680" windowWidth="14480" windowHeight="14600" tabRatio="500" activeTab="1"/>
  </bookViews>
  <sheets>
    <sheet name="2015" sheetId="1" r:id="rId1"/>
    <sheet name="2016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C10" i="2"/>
  <c r="D10" i="2"/>
  <c r="E10" i="2"/>
  <c r="B28" i="2"/>
  <c r="J18" i="2"/>
  <c r="G27" i="2"/>
  <c r="C15" i="2"/>
  <c r="D15" i="2"/>
  <c r="C16" i="2"/>
  <c r="D16" i="2"/>
  <c r="C17" i="2"/>
  <c r="D17" i="2"/>
  <c r="G31" i="2"/>
  <c r="G33" i="2"/>
  <c r="C12" i="2"/>
  <c r="D12" i="2"/>
  <c r="C11" i="2"/>
  <c r="D11" i="2"/>
  <c r="C13" i="2"/>
  <c r="D13" i="2"/>
  <c r="C14" i="2"/>
  <c r="D14" i="2"/>
  <c r="E18" i="2"/>
  <c r="G18" i="2"/>
  <c r="C9" i="2"/>
  <c r="C18" i="2"/>
  <c r="B27" i="2"/>
  <c r="B31" i="2"/>
  <c r="B33" i="2"/>
  <c r="D9" i="2"/>
  <c r="L29" i="2"/>
  <c r="K18" i="2"/>
  <c r="B24" i="1"/>
  <c r="B28" i="1"/>
  <c r="G15" i="1"/>
  <c r="E15" i="1"/>
</calcChain>
</file>

<file path=xl/sharedStrings.xml><?xml version="1.0" encoding="utf-8"?>
<sst xmlns="http://schemas.openxmlformats.org/spreadsheetml/2006/main" count="66" uniqueCount="41">
  <si>
    <t>What Counts Users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</si>
  <si>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</si>
  <si>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</si>
  <si>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</si>
  <si>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</si>
  <si>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</si>
  <si>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</si>
  <si>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</si>
  <si>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</si>
  <si>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</si>
  <si>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</si>
  <si>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</si>
  <si>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</si>
  <si>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</si>
  <si>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</si>
  <si>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</si>
  <si>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</si>
  <si>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</si>
  <si>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</si>
  <si>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</si>
  <si>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Interested</t>
  </si>
  <si>
    <t>Waging Nonviolence</t>
  </si>
  <si>
    <t>The program has meant that we've been able to stay in touch with our supporters at an incredibly reasonable price. WhatCounts itself is reliable and "just works".</t>
  </si>
  <si>
    <t>Charlie Harvey, New Internationalist</t>
  </si>
  <si>
    <t>percent</t>
  </si>
  <si>
    <t>ave email/mo</t>
  </si>
  <si>
    <t>invoice</t>
  </si>
  <si>
    <t>Minimum is $10/month</t>
  </si>
  <si>
    <t>TMC Admin</t>
  </si>
  <si>
    <t>Total Expense:</t>
  </si>
  <si>
    <t>TMC Balance</t>
  </si>
  <si>
    <t>Paid?</t>
  </si>
  <si>
    <t>cost to TMC</t>
  </si>
  <si>
    <t>.22/1M overage</t>
  </si>
  <si>
    <t>Contracted Amount</t>
  </si>
  <si>
    <t>Invoice</t>
  </si>
  <si>
    <t>Outlets paying over $10/month pay an extra $50/year for consultant; exception this year for VO.</t>
  </si>
  <si>
    <t>s</t>
  </si>
  <si>
    <t>FSRN**</t>
  </si>
  <si>
    <t xml:space="preserve">FSRN real # is 75K </t>
  </si>
  <si>
    <t>too late to adjust formula/charge for other realms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</si>
</sst>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2"/>
      <color theme="3"/>
      <name val="Arial"/>
    </font>
    <font>
      <b/>
      <sz val="12"/>
      <color theme="3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0" fontId="3" fillId="0" borderId="0" xfId="0" applyFont="1" applyFill="1" applyBorder="1" applyAlignment="1">
      <alignment wrapText="1"/>
    </xf>
    <xf numFmtId="6" fontId="3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/>
    <xf numFmtId="2" fontId="6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/>
    <xf numFmtId="2" fontId="7" fillId="0" borderId="1" xfId="0" applyNumberFormat="1" applyFont="1" applyFill="1" applyBorder="1" applyAlignment="1">
      <alignment vertical="center" wrapText="1"/>
    </xf>
    <xf numFmtId="6" fontId="8" fillId="0" borderId="0" xfId="0" applyNumberFormat="1" applyFont="1" applyFill="1"/>
    <xf numFmtId="1" fontId="2" fillId="0" borderId="0" xfId="0" applyNumberFormat="1" applyFont="1"/>
    <xf numFmtId="1" fontId="2" fillId="0" borderId="0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opLeftCell="A18" workbookViewId="0">
      <selection activeCell="L23" sqref="L23"/>
    </sheetView>
  </sheetViews>
  <sheetFormatPr baseColWidth="10" defaultRowHeight="15" x14ac:dyDescent="0"/>
  <sheetData>
    <row r="4" spans="1:8">
      <c r="A4" t="s">
        <v>0</v>
      </c>
    </row>
    <row r="6" spans="1:8" ht="16" thickBot="1"/>
    <row r="7" spans="1:8" ht="31" thickBot="1">
      <c r="A7" s="1"/>
      <c r="B7" s="1"/>
      <c r="C7" s="2" t="s">
        <v>1</v>
      </c>
      <c r="D7" s="2" t="s">
        <v>2</v>
      </c>
      <c r="E7" s="3" t="s">
        <v>3</v>
      </c>
      <c r="F7" s="4"/>
      <c r="G7" s="5" t="s">
        <v>4</v>
      </c>
      <c r="H7" s="1"/>
    </row>
    <row r="8" spans="1:8" ht="16" thickBot="1">
      <c r="A8" s="6" t="s">
        <v>5</v>
      </c>
      <c r="B8" s="6"/>
      <c r="C8" s="7">
        <v>83936</v>
      </c>
      <c r="D8" s="8">
        <v>7.42</v>
      </c>
      <c r="E8" s="9">
        <v>298.78100000000001</v>
      </c>
      <c r="F8" s="8"/>
      <c r="G8" s="10">
        <v>300</v>
      </c>
      <c r="H8" s="6"/>
    </row>
    <row r="9" spans="1:8" ht="16" thickBot="1">
      <c r="A9" s="6" t="s">
        <v>6</v>
      </c>
      <c r="B9" s="11"/>
      <c r="C9" s="7">
        <v>73832</v>
      </c>
      <c r="D9" s="8">
        <v>6.53</v>
      </c>
      <c r="E9" s="9">
        <v>262.81299999999999</v>
      </c>
      <c r="F9" s="8"/>
      <c r="G9" s="10">
        <v>265</v>
      </c>
      <c r="H9" s="11"/>
    </row>
    <row r="10" spans="1:8" ht="16" thickBot="1">
      <c r="A10" s="6" t="s">
        <v>7</v>
      </c>
      <c r="B10" s="6" t="s">
        <v>8</v>
      </c>
      <c r="C10" s="7">
        <v>103684</v>
      </c>
      <c r="D10" s="8">
        <v>9.17</v>
      </c>
      <c r="E10" s="9">
        <v>369.07499999999999</v>
      </c>
      <c r="F10" s="8"/>
      <c r="G10" s="10">
        <v>370</v>
      </c>
      <c r="H10" s="11"/>
    </row>
    <row r="11" spans="1:8" ht="16" thickBot="1">
      <c r="A11" s="6" t="s">
        <v>9</v>
      </c>
      <c r="B11" s="6" t="s">
        <v>8</v>
      </c>
      <c r="C11" s="7">
        <v>93603</v>
      </c>
      <c r="D11" s="8">
        <v>8.2799999999999994</v>
      </c>
      <c r="E11" s="9">
        <v>333.19099999999997</v>
      </c>
      <c r="F11" s="8"/>
      <c r="G11" s="10">
        <v>335</v>
      </c>
      <c r="H11" s="11"/>
    </row>
    <row r="12" spans="1:8" ht="16" thickBot="1">
      <c r="A12" s="6" t="s">
        <v>10</v>
      </c>
      <c r="B12" s="6" t="s">
        <v>8</v>
      </c>
      <c r="C12" s="7">
        <v>250417</v>
      </c>
      <c r="D12" s="8">
        <v>22.15</v>
      </c>
      <c r="E12" s="9">
        <v>891.39200000000005</v>
      </c>
      <c r="F12" s="8"/>
      <c r="G12" s="10">
        <v>890</v>
      </c>
      <c r="H12" s="11"/>
    </row>
    <row r="13" spans="1:8" ht="31" thickBot="1">
      <c r="A13" s="6" t="s">
        <v>11</v>
      </c>
      <c r="B13" s="6"/>
      <c r="C13" s="7">
        <v>115293</v>
      </c>
      <c r="D13" s="8">
        <v>10.199999999999999</v>
      </c>
      <c r="E13" s="9">
        <v>410.4</v>
      </c>
      <c r="F13" s="8"/>
      <c r="G13" s="10">
        <v>410</v>
      </c>
      <c r="H13" s="11"/>
    </row>
    <row r="14" spans="1:8" ht="31" thickBot="1">
      <c r="A14" s="6" t="s">
        <v>12</v>
      </c>
      <c r="B14" s="6" t="s">
        <v>8</v>
      </c>
      <c r="C14" s="7">
        <v>446832</v>
      </c>
      <c r="D14" s="8">
        <v>39.520000000000003</v>
      </c>
      <c r="E14" s="9">
        <v>1590.5540000000001</v>
      </c>
      <c r="F14" s="8"/>
      <c r="G14" s="10">
        <v>1590</v>
      </c>
      <c r="H14" s="11"/>
    </row>
    <row r="15" spans="1:8" ht="16" thickBot="1">
      <c r="A15" s="2" t="s">
        <v>13</v>
      </c>
      <c r="B15" s="12"/>
      <c r="C15" s="13">
        <v>1130680</v>
      </c>
      <c r="D15" s="2"/>
      <c r="E15" s="14">
        <f>SUM(E8:E14)</f>
        <v>4156.2060000000001</v>
      </c>
      <c r="F15" s="12"/>
      <c r="G15" s="15">
        <f>SUM(G8:G14)</f>
        <v>4160</v>
      </c>
      <c r="H15" s="12"/>
    </row>
    <row r="16" spans="1:8" ht="16" thickBot="1">
      <c r="A16" s="6"/>
      <c r="B16" s="11"/>
      <c r="C16" s="8"/>
      <c r="D16" s="6"/>
      <c r="E16" s="16"/>
      <c r="F16" s="11"/>
      <c r="G16" s="17"/>
      <c r="H16" s="11"/>
    </row>
    <row r="17" spans="1:8" ht="16" thickBot="1">
      <c r="A17" s="18"/>
      <c r="B17" s="11"/>
      <c r="C17" s="6"/>
      <c r="D17" s="6"/>
      <c r="E17" s="19"/>
      <c r="F17" s="6"/>
      <c r="G17" s="17"/>
      <c r="H17" s="11"/>
    </row>
    <row r="18" spans="1:8" ht="16" thickBot="1">
      <c r="A18" s="6"/>
      <c r="B18" s="11"/>
      <c r="C18" s="6"/>
      <c r="D18" s="6"/>
      <c r="E18" s="16"/>
      <c r="F18" s="11"/>
      <c r="G18" s="10"/>
      <c r="H18" s="11"/>
    </row>
    <row r="19" spans="1:8" ht="16" thickBot="1">
      <c r="A19" s="6"/>
      <c r="B19" s="11"/>
      <c r="C19" s="6"/>
      <c r="D19" s="6"/>
      <c r="E19" s="9"/>
      <c r="F19" s="8"/>
      <c r="G19" s="17"/>
      <c r="H19" s="11"/>
    </row>
    <row r="20" spans="1:8" ht="16" thickBot="1">
      <c r="A20" s="6"/>
      <c r="B20" s="11"/>
      <c r="C20" s="6"/>
      <c r="D20" s="6"/>
      <c r="E20" s="16"/>
      <c r="F20" s="11"/>
      <c r="G20" s="17"/>
      <c r="H20" s="11"/>
    </row>
    <row r="21" spans="1:8" ht="16" thickBot="1">
      <c r="A21" s="6"/>
      <c r="B21" s="11"/>
      <c r="C21" s="6"/>
      <c r="D21" s="6"/>
      <c r="E21" s="16"/>
      <c r="F21" s="11"/>
      <c r="G21" s="17"/>
      <c r="H21" s="11"/>
    </row>
    <row r="22" spans="1:8" ht="31" thickBot="1">
      <c r="A22" s="2" t="s">
        <v>14</v>
      </c>
      <c r="B22" s="11"/>
      <c r="C22" s="6"/>
      <c r="D22" s="6"/>
      <c r="E22" s="16"/>
      <c r="F22" s="11"/>
      <c r="G22" s="17"/>
      <c r="H22" s="11"/>
    </row>
    <row r="23" spans="1:8" ht="91" thickBot="1">
      <c r="A23" s="6" t="s">
        <v>15</v>
      </c>
      <c r="B23" s="20">
        <v>2640</v>
      </c>
      <c r="C23" s="6"/>
      <c r="D23" s="6"/>
      <c r="E23" s="16"/>
      <c r="F23" s="11"/>
      <c r="G23" s="17"/>
      <c r="H23" s="11"/>
    </row>
    <row r="24" spans="1:8" ht="46" thickBot="1">
      <c r="A24" s="6" t="s">
        <v>16</v>
      </c>
      <c r="B24" s="20">
        <f>B23*0.07</f>
        <v>184.8</v>
      </c>
      <c r="C24" s="6"/>
      <c r="D24" s="6"/>
      <c r="E24" s="16"/>
      <c r="F24" s="11"/>
      <c r="G24" s="17"/>
      <c r="H24" s="11"/>
    </row>
    <row r="25" spans="1:8" ht="31" thickBot="1">
      <c r="A25" s="6" t="s">
        <v>17</v>
      </c>
      <c r="B25" s="20">
        <v>135</v>
      </c>
      <c r="C25" s="6"/>
      <c r="D25" s="6"/>
      <c r="E25" s="16"/>
      <c r="F25" s="11"/>
      <c r="G25" s="17"/>
      <c r="H25" s="11"/>
    </row>
    <row r="26" spans="1:8" ht="46" thickBot="1">
      <c r="A26" s="6" t="s">
        <v>18</v>
      </c>
      <c r="B26" s="17">
        <v>1200</v>
      </c>
      <c r="C26" s="6"/>
      <c r="D26" s="6"/>
      <c r="E26" s="16"/>
      <c r="F26" s="11"/>
      <c r="G26" s="17"/>
      <c r="H26" s="11"/>
    </row>
    <row r="27" spans="1:8" ht="16" thickBot="1">
      <c r="A27" s="1"/>
      <c r="B27" s="1"/>
      <c r="C27" s="6"/>
      <c r="D27" s="6"/>
      <c r="E27" s="21"/>
      <c r="F27" s="1"/>
      <c r="G27" s="5"/>
      <c r="H27" s="1"/>
    </row>
    <row r="28" spans="1:8" ht="31" thickBot="1">
      <c r="A28" s="22" t="s">
        <v>19</v>
      </c>
      <c r="B28" s="23">
        <f>SUM(B23:B26)</f>
        <v>4159.8</v>
      </c>
      <c r="C28" s="6"/>
      <c r="D28" s="6"/>
      <c r="E28" s="21"/>
      <c r="F28" s="1"/>
      <c r="G28" s="5"/>
      <c r="H28" s="1"/>
    </row>
    <row r="29" spans="1:8" ht="16" thickBot="1">
      <c r="A29" s="1"/>
      <c r="B29" s="1"/>
      <c r="C29" s="6"/>
      <c r="D29" s="6"/>
      <c r="E29" s="21"/>
      <c r="F29" s="1"/>
      <c r="G29" s="5"/>
      <c r="H29" s="1"/>
    </row>
    <row r="30" spans="1:8" ht="16" thickBot="1">
      <c r="A30" s="1"/>
      <c r="B30" s="1"/>
      <c r="C30" s="6"/>
      <c r="D30" s="6"/>
      <c r="E30" s="21"/>
      <c r="F30" s="1"/>
      <c r="G30" s="5"/>
      <c r="H3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tabSelected="1" topLeftCell="A9" workbookViewId="0">
      <selection activeCell="E28" sqref="E28"/>
    </sheetView>
  </sheetViews>
  <sheetFormatPr baseColWidth="10" defaultRowHeight="15" x14ac:dyDescent="0"/>
  <cols>
    <col min="1" max="1" width="19.5" bestFit="1" customWidth="1"/>
    <col min="3" max="3" width="10.83203125" style="27"/>
    <col min="4" max="4" width="12" style="27" bestFit="1" customWidth="1"/>
    <col min="5" max="5" width="10.83203125" style="43"/>
    <col min="6" max="6" width="10.83203125" style="40"/>
    <col min="7" max="7" width="12.1640625" customWidth="1"/>
    <col min="9" max="9" width="17.5" customWidth="1"/>
    <col min="10" max="10" width="13" bestFit="1" customWidth="1"/>
  </cols>
  <sheetData>
    <row r="6" spans="1:15" ht="16" thickBot="1">
      <c r="B6">
        <v>2016</v>
      </c>
      <c r="G6" s="24">
        <v>2015</v>
      </c>
    </row>
    <row r="7" spans="1:15" ht="31" thickBot="1">
      <c r="A7" s="1"/>
      <c r="B7" s="1" t="s">
        <v>25</v>
      </c>
      <c r="C7" s="28" t="s">
        <v>24</v>
      </c>
      <c r="D7" s="28" t="s">
        <v>32</v>
      </c>
      <c r="E7" s="43" t="s">
        <v>26</v>
      </c>
      <c r="F7" s="37"/>
      <c r="G7" s="2" t="s">
        <v>1</v>
      </c>
      <c r="H7" s="2" t="s">
        <v>2</v>
      </c>
      <c r="I7" s="3" t="s">
        <v>3</v>
      </c>
      <c r="J7" s="4" t="s">
        <v>35</v>
      </c>
      <c r="K7" s="5" t="s">
        <v>31</v>
      </c>
      <c r="N7" s="24" t="s">
        <v>20</v>
      </c>
    </row>
    <row r="8" spans="1:15" ht="16" thickBot="1"/>
    <row r="9" spans="1:15" ht="16" thickBot="1">
      <c r="A9" s="1" t="s">
        <v>21</v>
      </c>
      <c r="B9" s="25">
        <v>32000</v>
      </c>
      <c r="C9" s="29">
        <f>B9/B18*100</f>
        <v>2.1164021164021163</v>
      </c>
      <c r="D9" s="29">
        <f>(C9*0.01)*4625</f>
        <v>97.883597883597872</v>
      </c>
      <c r="E9" s="44">
        <v>120</v>
      </c>
      <c r="F9" s="38"/>
      <c r="H9" s="2"/>
      <c r="I9" s="3"/>
      <c r="J9" s="4"/>
      <c r="K9" s="5"/>
      <c r="L9" t="s">
        <v>37</v>
      </c>
      <c r="N9" s="24"/>
    </row>
    <row r="10" spans="1:15" ht="16" thickBot="1">
      <c r="A10" s="1" t="s">
        <v>38</v>
      </c>
      <c r="B10" s="25">
        <v>75000</v>
      </c>
      <c r="C10" s="29">
        <f>B10/B18*100</f>
        <v>4.9603174603174605</v>
      </c>
      <c r="D10" s="29">
        <f t="shared" ref="D10" si="0">(C10*0.01)*4625</f>
        <v>229.41468253968256</v>
      </c>
      <c r="E10" s="44">
        <f>D10+50</f>
        <v>279.41468253968253</v>
      </c>
      <c r="F10" s="38"/>
      <c r="H10" s="2"/>
      <c r="I10" s="3"/>
      <c r="J10" s="4"/>
      <c r="K10" s="5"/>
      <c r="L10" t="s">
        <v>37</v>
      </c>
      <c r="N10" s="24"/>
    </row>
    <row r="11" spans="1:15" ht="16" thickBot="1">
      <c r="A11" s="6" t="s">
        <v>6</v>
      </c>
      <c r="B11" s="26">
        <v>75000</v>
      </c>
      <c r="C11" s="30">
        <f>B11/B18*100</f>
        <v>4.9603174603174605</v>
      </c>
      <c r="D11" s="29">
        <f>(C11*0.01)*4625</f>
        <v>229.41468253968256</v>
      </c>
      <c r="E11" s="43">
        <v>286</v>
      </c>
      <c r="F11" s="36"/>
      <c r="G11" s="7">
        <v>73832</v>
      </c>
      <c r="H11" s="8">
        <v>6.53</v>
      </c>
      <c r="I11" s="9">
        <v>262.81299999999999</v>
      </c>
      <c r="J11" s="9">
        <v>262.81299999999999</v>
      </c>
      <c r="K11" s="10"/>
      <c r="L11" t="s">
        <v>37</v>
      </c>
    </row>
    <row r="12" spans="1:15" ht="16" thickBot="1">
      <c r="A12" s="6" t="s">
        <v>5</v>
      </c>
      <c r="B12" s="25">
        <v>85000</v>
      </c>
      <c r="C12" s="30">
        <f>B12/B18*100</f>
        <v>5.621693121693121</v>
      </c>
      <c r="D12" s="29">
        <f t="shared" ref="D12:D17" si="1">(C12*0.01)*4625</f>
        <v>260.00330687830689</v>
      </c>
      <c r="E12" s="43">
        <v>317</v>
      </c>
      <c r="F12" s="36"/>
      <c r="G12" s="7">
        <v>83936</v>
      </c>
      <c r="H12" s="8">
        <v>7.42</v>
      </c>
      <c r="I12" s="9">
        <v>298.78100000000001</v>
      </c>
      <c r="J12" s="9">
        <v>298.78100000000001</v>
      </c>
      <c r="K12" s="10"/>
      <c r="L12" t="s">
        <v>37</v>
      </c>
      <c r="O12" s="35"/>
    </row>
    <row r="13" spans="1:15" ht="16" thickBot="1">
      <c r="A13" s="6" t="s">
        <v>9</v>
      </c>
      <c r="B13" s="25">
        <v>95000</v>
      </c>
      <c r="C13" s="30">
        <f>B13/B18*100</f>
        <v>6.2830687830687832</v>
      </c>
      <c r="D13" s="29">
        <f>(C13*0.01)*4625</f>
        <v>290.59193121693124</v>
      </c>
      <c r="E13" s="43">
        <v>348</v>
      </c>
      <c r="F13" s="36"/>
      <c r="G13" s="7">
        <v>93603</v>
      </c>
      <c r="H13" s="8">
        <v>8.2799999999999994</v>
      </c>
      <c r="I13" s="9">
        <v>333.19099999999997</v>
      </c>
      <c r="J13" s="9">
        <v>333.19099999999997</v>
      </c>
      <c r="K13" s="10"/>
      <c r="L13" t="s">
        <v>37</v>
      </c>
    </row>
    <row r="14" spans="1:15" ht="16" thickBot="1">
      <c r="A14" s="6" t="s">
        <v>7</v>
      </c>
      <c r="B14" s="25">
        <v>100000</v>
      </c>
      <c r="C14" s="30">
        <f>B14/B18*100</f>
        <v>6.6137566137566131</v>
      </c>
      <c r="D14" s="29">
        <f t="shared" si="1"/>
        <v>305.88624338624339</v>
      </c>
      <c r="E14" s="43">
        <v>364</v>
      </c>
      <c r="F14" s="36"/>
      <c r="G14" s="7">
        <v>103684</v>
      </c>
      <c r="H14" s="8">
        <v>9.17</v>
      </c>
      <c r="I14" s="9">
        <v>369.07499999999999</v>
      </c>
      <c r="J14" s="9">
        <v>369.07499999999999</v>
      </c>
      <c r="K14" s="10"/>
      <c r="L14" t="s">
        <v>37</v>
      </c>
    </row>
    <row r="15" spans="1:15" ht="16" thickBot="1">
      <c r="A15" s="6" t="s">
        <v>10</v>
      </c>
      <c r="B15" s="25">
        <v>350000</v>
      </c>
      <c r="C15" s="30">
        <f>B15/B18*100</f>
        <v>23.148148148148149</v>
      </c>
      <c r="D15" s="29">
        <f t="shared" si="1"/>
        <v>1070.601851851852</v>
      </c>
      <c r="E15" s="43">
        <v>1150</v>
      </c>
      <c r="F15" s="36"/>
      <c r="G15" s="7">
        <v>250417</v>
      </c>
      <c r="H15" s="8">
        <v>22.15</v>
      </c>
      <c r="I15" s="9">
        <v>891.39200000000005</v>
      </c>
      <c r="J15" s="9">
        <v>891.39200000000005</v>
      </c>
      <c r="K15" s="10"/>
      <c r="L15" t="s">
        <v>37</v>
      </c>
    </row>
    <row r="16" spans="1:15" ht="16" thickBot="1">
      <c r="A16" s="6" t="s">
        <v>11</v>
      </c>
      <c r="B16" s="25">
        <v>250000</v>
      </c>
      <c r="C16" s="30">
        <f>B16/B18*100</f>
        <v>16.534391534391535</v>
      </c>
      <c r="D16" s="29">
        <f t="shared" si="1"/>
        <v>764.71560846560851</v>
      </c>
      <c r="E16" s="43">
        <v>835</v>
      </c>
      <c r="F16" s="36"/>
      <c r="G16" s="7">
        <v>115293</v>
      </c>
      <c r="H16" s="8">
        <v>10.199999999999999</v>
      </c>
      <c r="I16" s="9">
        <v>410.4</v>
      </c>
      <c r="J16" s="9">
        <v>410.4</v>
      </c>
      <c r="K16" s="10"/>
      <c r="L16" t="s">
        <v>37</v>
      </c>
    </row>
    <row r="17" spans="1:12" ht="16" thickBot="1">
      <c r="A17" s="6" t="s">
        <v>12</v>
      </c>
      <c r="B17" s="25">
        <v>450000</v>
      </c>
      <c r="C17" s="30">
        <f>B17/B18*100</f>
        <v>29.761904761904763</v>
      </c>
      <c r="D17" s="29">
        <f t="shared" si="1"/>
        <v>1376.4880952380952</v>
      </c>
      <c r="E17" s="43">
        <v>1464</v>
      </c>
      <c r="F17" s="36"/>
      <c r="G17" s="7">
        <v>446832</v>
      </c>
      <c r="H17" s="8">
        <v>39.520000000000003</v>
      </c>
      <c r="I17" s="9">
        <v>1590.5540000000001</v>
      </c>
      <c r="J17" s="9">
        <v>1590.5540000000001</v>
      </c>
      <c r="K17" s="10"/>
      <c r="L17" t="s">
        <v>37</v>
      </c>
    </row>
    <row r="18" spans="1:12" ht="16" thickBot="1">
      <c r="A18" s="2" t="s">
        <v>13</v>
      </c>
      <c r="B18" s="13">
        <f>SUM(B9:B17)</f>
        <v>1512000</v>
      </c>
      <c r="C18" s="31">
        <f>SUM(C9:C17)</f>
        <v>100</v>
      </c>
      <c r="D18" s="31"/>
      <c r="E18" s="45">
        <f>SUM(E9:E17)</f>
        <v>5163.414682539682</v>
      </c>
      <c r="F18" s="39"/>
      <c r="G18" s="13">
        <f>SUM(G9:G17)</f>
        <v>1167597</v>
      </c>
      <c r="H18" s="2"/>
      <c r="I18" s="14"/>
      <c r="J18" s="14">
        <f>SUM(J12:J17)</f>
        <v>3893.393</v>
      </c>
      <c r="K18" s="15">
        <f>SUM(K12:K17)</f>
        <v>0</v>
      </c>
    </row>
    <row r="19" spans="1:12" ht="16" thickBot="1">
      <c r="A19" s="6"/>
      <c r="B19" s="11"/>
      <c r="C19" s="32"/>
      <c r="D19" s="32"/>
      <c r="E19" s="46"/>
      <c r="F19" s="41"/>
      <c r="G19" s="8"/>
      <c r="H19" s="6"/>
      <c r="I19" s="16"/>
      <c r="J19" s="11"/>
      <c r="K19" s="17"/>
    </row>
    <row r="20" spans="1:12" ht="16" thickBot="1">
      <c r="A20" s="18" t="s">
        <v>34</v>
      </c>
      <c r="B20" s="26">
        <v>1000000</v>
      </c>
      <c r="C20" s="32"/>
      <c r="D20" s="32"/>
      <c r="E20" s="46"/>
      <c r="F20" s="41"/>
      <c r="G20" s="25">
        <v>1000000</v>
      </c>
      <c r="H20" s="6"/>
      <c r="I20" s="19"/>
      <c r="J20" s="6"/>
      <c r="K20" s="17"/>
    </row>
    <row r="21" spans="1:12" ht="16" thickBot="1">
      <c r="A21" s="6"/>
      <c r="B21" s="11"/>
      <c r="C21" s="32"/>
      <c r="D21" s="32"/>
      <c r="E21" s="46"/>
      <c r="F21" s="41"/>
      <c r="G21" s="6"/>
      <c r="H21" s="6"/>
      <c r="I21" s="16"/>
      <c r="J21" s="11"/>
      <c r="K21" s="10"/>
    </row>
    <row r="22" spans="1:12" ht="16" thickBot="1">
      <c r="A22" s="6" t="s">
        <v>39</v>
      </c>
      <c r="B22" s="11"/>
      <c r="C22" s="32"/>
      <c r="D22" s="32"/>
      <c r="E22" s="46"/>
      <c r="F22" s="41"/>
      <c r="G22" s="6"/>
      <c r="H22" s="6"/>
      <c r="I22" s="9"/>
      <c r="J22" s="8"/>
      <c r="K22" s="17"/>
    </row>
    <row r="23" spans="1:12" ht="46" thickBot="1">
      <c r="A23" s="6" t="s">
        <v>40</v>
      </c>
      <c r="B23" s="11"/>
      <c r="C23" s="32"/>
      <c r="D23" s="32"/>
      <c r="E23" s="46"/>
      <c r="F23" s="41"/>
      <c r="G23" s="6"/>
      <c r="H23" s="6"/>
      <c r="I23" s="16"/>
      <c r="J23" s="11"/>
      <c r="K23" s="17"/>
    </row>
    <row r="24" spans="1:12" ht="16" thickBot="1">
      <c r="A24" s="6"/>
      <c r="B24" s="11"/>
      <c r="C24" s="32"/>
      <c r="D24" s="32"/>
      <c r="E24" s="46"/>
      <c r="F24" s="41"/>
      <c r="G24" s="6"/>
      <c r="H24" s="6"/>
      <c r="I24" s="16"/>
      <c r="J24" s="11"/>
      <c r="K24" s="17"/>
    </row>
    <row r="25" spans="1:12" ht="16" thickBot="1">
      <c r="A25" s="2" t="s">
        <v>14</v>
      </c>
      <c r="B25" s="11"/>
      <c r="C25" s="32"/>
      <c r="D25" s="32"/>
      <c r="E25" s="46"/>
      <c r="F25" s="41"/>
      <c r="G25" s="6"/>
      <c r="H25" s="6"/>
      <c r="I25" s="16"/>
      <c r="J25" s="11"/>
      <c r="K25" s="17"/>
    </row>
    <row r="26" spans="1:12" ht="46" thickBot="1">
      <c r="A26" s="6" t="s">
        <v>15</v>
      </c>
      <c r="B26" s="20">
        <v>2640</v>
      </c>
      <c r="C26" s="32"/>
      <c r="D26" s="32"/>
      <c r="E26" s="46"/>
      <c r="F26" s="41"/>
      <c r="G26" s="20">
        <v>2640</v>
      </c>
      <c r="H26" s="6"/>
      <c r="I26" s="16"/>
      <c r="J26" s="11"/>
      <c r="K26" s="17"/>
    </row>
    <row r="27" spans="1:12" ht="16" thickBot="1">
      <c r="A27" s="6" t="s">
        <v>16</v>
      </c>
      <c r="B27" s="32">
        <f>E18*0.07</f>
        <v>361.43902777777777</v>
      </c>
      <c r="C27" s="32"/>
      <c r="D27" s="32"/>
      <c r="G27" s="20">
        <f>J18*0.07</f>
        <v>272.53751000000005</v>
      </c>
      <c r="H27" s="6"/>
      <c r="I27" s="16"/>
      <c r="J27" s="16"/>
      <c r="K27" s="17"/>
    </row>
    <row r="28" spans="1:12" ht="16" thickBot="1">
      <c r="A28" s="6" t="s">
        <v>33</v>
      </c>
      <c r="B28" s="28">
        <f>(B18-B20)*0.0022</f>
        <v>1126.4000000000001</v>
      </c>
      <c r="G28" s="20">
        <v>1019.29</v>
      </c>
      <c r="H28" s="6"/>
      <c r="I28" s="16"/>
      <c r="J28" s="11"/>
      <c r="K28" s="17"/>
    </row>
    <row r="29" spans="1:12" ht="16" thickBot="1">
      <c r="A29" s="6" t="s">
        <v>28</v>
      </c>
      <c r="B29" s="28">
        <v>1000</v>
      </c>
      <c r="G29" s="17">
        <v>0</v>
      </c>
      <c r="H29" s="6"/>
      <c r="I29" s="16"/>
      <c r="J29" s="11"/>
      <c r="K29" s="17"/>
      <c r="L29">
        <f>25%*4625</f>
        <v>1156.25</v>
      </c>
    </row>
    <row r="30" spans="1:12" ht="16" thickBot="1">
      <c r="A30" s="1"/>
      <c r="G30" s="1"/>
      <c r="H30" s="6"/>
      <c r="I30" s="21"/>
      <c r="J30" s="1"/>
      <c r="K30" s="5"/>
    </row>
    <row r="31" spans="1:12" ht="16" thickBot="1">
      <c r="A31" s="22" t="s">
        <v>29</v>
      </c>
      <c r="B31" s="23">
        <f>SUM(B26:B29)</f>
        <v>5127.839027777778</v>
      </c>
      <c r="C31" s="33"/>
      <c r="D31" s="33"/>
      <c r="E31" s="47"/>
      <c r="F31" s="42"/>
      <c r="G31" s="23">
        <f>SUM(G26:G29)</f>
        <v>3931.8275100000001</v>
      </c>
      <c r="H31" s="6"/>
      <c r="I31" s="21"/>
      <c r="J31" s="28"/>
      <c r="K31" s="5"/>
    </row>
    <row r="32" spans="1:12">
      <c r="A32" s="22"/>
      <c r="B32" s="23"/>
      <c r="C32" s="33"/>
      <c r="D32" s="33"/>
      <c r="E32" s="47"/>
      <c r="F32" s="42"/>
      <c r="G32" s="23"/>
      <c r="H32" s="34"/>
      <c r="I32" s="21"/>
      <c r="J32" s="1"/>
      <c r="K32" s="5"/>
    </row>
    <row r="33" spans="1:11">
      <c r="A33" s="22" t="s">
        <v>30</v>
      </c>
      <c r="B33" s="23">
        <f>E18-B31</f>
        <v>35.575654761903934</v>
      </c>
      <c r="C33" s="33"/>
      <c r="D33" s="33"/>
      <c r="E33" s="47"/>
      <c r="F33" s="42"/>
      <c r="G33" s="23">
        <f>J18-G31</f>
        <v>-38.434510000000046</v>
      </c>
      <c r="H33" s="34"/>
      <c r="I33" s="21"/>
      <c r="J33" s="21"/>
      <c r="K33" s="5"/>
    </row>
    <row r="35" spans="1:11">
      <c r="A35" t="s">
        <v>27</v>
      </c>
    </row>
    <row r="36" spans="1:11">
      <c r="A36" t="s">
        <v>36</v>
      </c>
    </row>
    <row r="39" spans="1:11">
      <c r="H39" t="s">
        <v>22</v>
      </c>
    </row>
    <row r="40" spans="1:11">
      <c r="H40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2015-07-09T22:33:41Z</dcterms:created>
  <dcterms:modified xsi:type="dcterms:W3CDTF">2015-09-08T13:31:03Z</dcterms:modified>
</cp:coreProperties>
</file>