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1480" yWindow="400" windowWidth="17320" windowHeight="13480"/>
  </bookViews>
  <sheets>
    <sheet name="Grant Rec by TMC project" sheetId="2" r:id="rId1"/>
    <sheet name="Jan-July Detail" sheetId="5" r:id="rId2"/>
  </sheets>
  <definedNames>
    <definedName name="_xlnm.Print_Area" localSheetId="0">'Grant Rec by TMC project'!$H$2:$R$40</definedName>
    <definedName name="_xlnm.Print_Titles" localSheetId="0">'Grant Rec by TMC project'!$A:$G,'Grant Rec by TMC project'!$1:$1</definedName>
    <definedName name="_xlnm.Print_Titles" localSheetId="1">'Jan-July Detail'!$A:$G,'Jan-July Detail'!$1:$1</definedName>
    <definedName name="QB_COLUMN_1" localSheetId="1" hidden="1">'Jan-July Detail'!$H$1</definedName>
    <definedName name="QB_COLUMN_100210" localSheetId="0" hidden="1">'Grant Rec by TMC project'!$M$1</definedName>
    <definedName name="QB_COLUMN_102210" localSheetId="0" hidden="1">'Grant Rec by TMC project'!$O$1</definedName>
    <definedName name="QB_COLUMN_153210" localSheetId="0" hidden="1">'Grant Rec by TMC project'!$K$1</definedName>
    <definedName name="QB_COLUMN_155210" localSheetId="0" hidden="1">'Grant Rec by TMC project'!$Q$1</definedName>
    <definedName name="QB_COLUMN_17" localSheetId="1" hidden="1">'Jan-July Detail'!$N$1</definedName>
    <definedName name="QB_COLUMN_19" localSheetId="1" hidden="1">'Jan-July Detail'!#REF!</definedName>
    <definedName name="QB_COLUMN_20" localSheetId="1" hidden="1">'Jan-July Detail'!#REF!</definedName>
    <definedName name="QB_COLUMN_28" localSheetId="1" hidden="1">'Jan-July Detail'!$O$1</definedName>
    <definedName name="QB_COLUMN_29" localSheetId="1" hidden="1">'Jan-July Detail'!$P$1</definedName>
    <definedName name="QB_COLUMN_3" localSheetId="1" hidden="1">'Jan-July Detail'!$I$1</definedName>
    <definedName name="QB_COLUMN_31" localSheetId="1" hidden="1">'Jan-July Detail'!$Q$1</definedName>
    <definedName name="QB_COLUMN_4" localSheetId="1" hidden="1">'Jan-July Detail'!$J$1</definedName>
    <definedName name="QB_COLUMN_42301" localSheetId="0" hidden="1">'Grant Rec by TMC project'!$R$1</definedName>
    <definedName name="QB_COLUMN_43210" localSheetId="0" hidden="1">'Grant Rec by TMC project'!$H$1</definedName>
    <definedName name="QB_COLUMN_5" localSheetId="1" hidden="1">'Jan-July Detail'!$K$1</definedName>
    <definedName name="QB_COLUMN_61210" localSheetId="0" hidden="1">'Grant Rec by TMC project'!$J$1</definedName>
    <definedName name="QB_COLUMN_7" localSheetId="1" hidden="1">'Jan-July Detail'!$L$1</definedName>
    <definedName name="QB_COLUMN_71210" localSheetId="0" hidden="1">'Grant Rec by TMC project'!$P$1</definedName>
    <definedName name="QB_COLUMN_8" localSheetId="1" hidden="1">'Jan-July Detail'!$M$1</definedName>
    <definedName name="QB_COLUMN_89210" localSheetId="0" hidden="1">'Grant Rec by TMC project'!$L$1</definedName>
    <definedName name="QB_DATA_0" localSheetId="0" hidden="1">'Grant Rec by TMC project'!$9:$9,'Grant Rec by TMC project'!$10:$10,'Grant Rec by TMC project'!$14:$14,'Grant Rec by TMC project'!$15:$15,'Grant Rec by TMC project'!$22:$22,'Grant Rec by TMC project'!$23:$23,'Grant Rec by TMC project'!$24:$24,'Grant Rec by TMC project'!$25:$25,'Grant Rec by TMC project'!$26:$26,'Grant Rec by TMC project'!$27:$27,'Grant Rec by TMC project'!$28:$28,'Grant Rec by TMC project'!$29:$29,'Grant Rec by TMC project'!$30:$30,'Grant Rec by TMC project'!$31:$31,'Grant Rec by TMC project'!$32:$32,'Grant Rec by TMC project'!$33:$33</definedName>
    <definedName name="QB_DATA_0" localSheetId="1" hidden="1">'Jan-July Detail'!$7:$7,'Jan-July Detail'!$8:$8,'Jan-July Detail'!$11:$11,'Jan-July Detail'!$12:$12,'Jan-July Detail'!$13:$13,'Jan-July Detail'!$14:$14,'Jan-July Detail'!$15:$15,'Jan-July Detail'!$16:$16,'Jan-July Detail'!$17:$17,'Jan-July Detail'!$18:$18,'Jan-July Detail'!$19:$19,'Jan-July Detail'!$20:$20,'Jan-July Detail'!$21:$21,'Jan-July Detail'!$22:$22,'Jan-July Detail'!$28:$28,'Jan-July Detail'!$29:$29</definedName>
    <definedName name="QB_DATA_1" localSheetId="0" hidden="1">'Grant Rec by TMC project'!$34:$34,'Grant Rec by TMC project'!$35:$35</definedName>
    <definedName name="QB_DATA_1" localSheetId="1" hidden="1">'Jan-July Detail'!$30:$30,'Jan-July Detail'!$31:$31,'Jan-July Detail'!$32:$32,'Jan-July Detail'!$33:$33,'Jan-July Detail'!$34:$34,'Jan-July Detail'!$35:$35,'Jan-July Detail'!$36:$36,'Jan-July Detail'!$37:$37,'Jan-July Detail'!$38:$38,'Jan-July Detail'!$39:$39,'Jan-July Detail'!$40:$40,'Jan-July Detail'!$41:$41,'Jan-July Detail'!$42:$42,'Jan-July Detail'!$43:$43,'Jan-July Detail'!$44:$44,'Jan-July Detail'!$45:$45</definedName>
    <definedName name="QB_DATA_10" localSheetId="1" hidden="1">'Jan-July Detail'!$195:$195,'Jan-July Detail'!$196:$196,'Jan-July Detail'!$199:$199,'Jan-July Detail'!$200:$200,'Jan-July Detail'!$201:$201,'Jan-July Detail'!$202:$202,'Jan-July Detail'!$203:$203,'Jan-July Detail'!$204:$204,'Jan-July Detail'!$205:$205,'Jan-July Detail'!$206:$206,'Jan-July Detail'!$207:$207,'Jan-July Detail'!$208:$208,'Jan-July Detail'!$211:$211,'Jan-July Detail'!$214:$214,'Jan-July Detail'!$217:$217,'Jan-July Detail'!$220:$220</definedName>
    <definedName name="QB_DATA_11" localSheetId="1" hidden="1">'Jan-July Detail'!$221:$221,'Jan-July Detail'!$222:$222,'Jan-July Detail'!$223:$223,'Jan-July Detail'!$224:$224,'Jan-July Detail'!$225:$225,'Jan-July Detail'!$226:$226,'Jan-July Detail'!$227:$227,'Jan-July Detail'!$228:$228,'Jan-July Detail'!$229:$229,'Jan-July Detail'!$230:$230,'Jan-July Detail'!$231:$231,'Jan-July Detail'!$232:$232,'Jan-July Detail'!$233:$233,'Jan-July Detail'!$234:$234,'Jan-July Detail'!$235:$235,'Jan-July Detail'!$236:$236</definedName>
    <definedName name="QB_DATA_12" localSheetId="1" hidden="1">'Jan-July Detail'!$237:$237,'Jan-July Detail'!$238:$238,'Jan-July Detail'!$239:$239,'Jan-July Detail'!$240:$240,'Jan-July Detail'!$241:$241,'Jan-July Detail'!$242:$242,'Jan-July Detail'!$245:$245,'Jan-July Detail'!$246:$246,'Jan-July Detail'!$247:$247,'Jan-July Detail'!$250:$250,'Jan-July Detail'!$251:$251,'Jan-July Detail'!$254:$254,'Jan-July Detail'!$255:$255,'Jan-July Detail'!$256:$256,'Jan-July Detail'!$257:$257,'Jan-July Detail'!$258:$258</definedName>
    <definedName name="QB_DATA_13" localSheetId="1" hidden="1">'Jan-July Detail'!$259:$259,'Jan-July Detail'!$260:$260,'Jan-July Detail'!$261:$261,'Jan-July Detail'!$262:$262,'Jan-July Detail'!$263:$263,'Jan-July Detail'!$264:$264,'Jan-July Detail'!$265:$265,'Jan-July Detail'!$266:$266,'Jan-July Detail'!$267:$267,'Jan-July Detail'!$268:$268,'Jan-July Detail'!$269:$269,'Jan-July Detail'!$270:$270,'Jan-July Detail'!$271:$271,'Jan-July Detail'!$272:$272,'Jan-July Detail'!$273:$273,'Jan-July Detail'!$276:$276</definedName>
    <definedName name="QB_DATA_14" localSheetId="1" hidden="1">'Jan-July Detail'!$277:$277,'Jan-July Detail'!$278:$278,'Jan-July Detail'!#REF!</definedName>
    <definedName name="QB_DATA_2" localSheetId="1" hidden="1">'Jan-July Detail'!$46:$46,'Jan-July Detail'!$47:$47,'Jan-July Detail'!$48:$48,'Jan-July Detail'!$49:$49,'Jan-July Detail'!$50:$50,'Jan-July Detail'!$51:$51,'Jan-July Detail'!$52:$52,'Jan-July Detail'!$53:$53,'Jan-July Detail'!$54:$54,'Jan-July Detail'!$55:$55,'Jan-July Detail'!$56:$56,'Jan-July Detail'!$57:$57,'Jan-July Detail'!$58:$58,'Jan-July Detail'!$59:$59,'Jan-July Detail'!$62:$62,'Jan-July Detail'!$63:$63</definedName>
    <definedName name="QB_DATA_3" localSheetId="1" hidden="1">'Jan-July Detail'!$64:$64,'Jan-July Detail'!$65:$65,'Jan-July Detail'!$66:$66,'Jan-July Detail'!$67:$67,'Jan-July Detail'!$68:$68,'Jan-July Detail'!$69:$69,'Jan-July Detail'!$70:$70,'Jan-July Detail'!$71:$71,'Jan-July Detail'!$72:$72,'Jan-July Detail'!$81:$81,'Jan-July Detail'!$82:$82,'Jan-July Detail'!$83:$83,'Jan-July Detail'!$84:$84,'Jan-July Detail'!$85:$85,'Jan-July Detail'!$86:$86,'Jan-July Detail'!$87:$87</definedName>
    <definedName name="QB_DATA_4" localSheetId="1" hidden="1">'Jan-July Detail'!$88:$88,'Jan-July Detail'!$89:$89,'Jan-July Detail'!$90:$90,'Jan-July Detail'!$91:$91,'Jan-July Detail'!$92:$92,'Jan-July Detail'!$93:$93,'Jan-July Detail'!$94:$94,'Jan-July Detail'!$95:$95,'Jan-July Detail'!$96:$96,'Jan-July Detail'!$97:$97,'Jan-July Detail'!$98:$98,'Jan-July Detail'!$99:$99,'Jan-July Detail'!$100:$100,'Jan-July Detail'!$101:$101,'Jan-July Detail'!$102:$102,'Jan-July Detail'!$103:$103</definedName>
    <definedName name="QB_DATA_5" localSheetId="1" hidden="1">'Jan-July Detail'!$104:$104,'Jan-July Detail'!$105:$105,'Jan-July Detail'!$106:$106,'Jan-July Detail'!$107:$107,'Jan-July Detail'!$108:$108,'Jan-July Detail'!$109:$109,'Jan-July Detail'!$110:$110,'Jan-July Detail'!$111:$111,'Jan-July Detail'!$112:$112,'Jan-July Detail'!$113:$113,'Jan-July Detail'!$114:$114,'Jan-July Detail'!$115:$115,'Jan-July Detail'!$116:$116,'Jan-July Detail'!$117:$117,'Jan-July Detail'!$118:$118,'Jan-July Detail'!$119:$119</definedName>
    <definedName name="QB_DATA_6" localSheetId="1" hidden="1">'Jan-July Detail'!$120:$120,'Jan-July Detail'!$121:$121,'Jan-July Detail'!$122:$122,'Jan-July Detail'!$123:$123,'Jan-July Detail'!$124:$124,'Jan-July Detail'!$125:$125,'Jan-July Detail'!$126:$126,'Jan-July Detail'!$127:$127,'Jan-July Detail'!$128:$128,'Jan-July Detail'!$129:$129,'Jan-July Detail'!$130:$130,'Jan-July Detail'!$131:$131,'Jan-July Detail'!$132:$132,'Jan-July Detail'!$133:$133,'Jan-July Detail'!$134:$134,'Jan-July Detail'!$135:$135</definedName>
    <definedName name="QB_DATA_7" localSheetId="1" hidden="1">'Jan-July Detail'!$136:$136,'Jan-July Detail'!$137:$137,'Jan-July Detail'!$138:$138,'Jan-July Detail'!$139:$139,'Jan-July Detail'!$140:$140,'Jan-July Detail'!$141:$141,'Jan-July Detail'!$142:$142,'Jan-July Detail'!#REF!,'Jan-July Detail'!$145:$145,'Jan-July Detail'!$146:$146,'Jan-July Detail'!$147:$147,'Jan-July Detail'!$148:$148,'Jan-July Detail'!$149:$149,'Jan-July Detail'!$152:$152,'Jan-July Detail'!$153:$153,'Jan-July Detail'!$154:$154</definedName>
    <definedName name="QB_DATA_8" localSheetId="1" hidden="1">'Jan-July Detail'!$155:$155,'Jan-July Detail'!$156:$156,'Jan-July Detail'!$157:$157,'Jan-July Detail'!$158:$158,'Jan-July Detail'!$159:$159,'Jan-July Detail'!$160:$160,'Jan-July Detail'!$161:$161,'Jan-July Detail'!$162:$162,'Jan-July Detail'!$163:$163,'Jan-July Detail'!$164:$164,'Jan-July Detail'!$167:$167,'Jan-July Detail'!$168:$168,'Jan-July Detail'!$169:$169,'Jan-July Detail'!$170:$170,'Jan-July Detail'!$171:$171,'Jan-July Detail'!$172:$172</definedName>
    <definedName name="QB_DATA_9" localSheetId="1" hidden="1">'Jan-July Detail'!$173:$173,'Jan-July Detail'!$176:$176,'Jan-July Detail'!$179:$179,'Jan-July Detail'!$180:$180,'Jan-July Detail'!$181:$181,'Jan-July Detail'!$182:$182,'Jan-July Detail'!$183:$183,'Jan-July Detail'!$184:$184,'Jan-July Detail'!$185:$185,'Jan-July Detail'!$186:$186,'Jan-July Detail'!$187:$187,'Jan-July Detail'!$188:$188,'Jan-July Detail'!$191:$191,'Jan-July Detail'!$192:$192,'Jan-July Detail'!$193:$193,'Jan-July Detail'!$194:$194</definedName>
    <definedName name="QB_FORMULA_0" localSheetId="0" hidden="1">'Grant Rec by TMC project'!$R$9,'Grant Rec by TMC project'!$R$10,'Grant Rec by TMC project'!$H$11,'Grant Rec by TMC project'!$J$11,'Grant Rec by TMC project'!$K$11,'Grant Rec by TMC project'!$L$11,'Grant Rec by TMC project'!$M$11,'Grant Rec by TMC project'!$O$11,'Grant Rec by TMC project'!$P$11,'Grant Rec by TMC project'!$Q$11,'Grant Rec by TMC project'!$R$11,'Grant Rec by TMC project'!$H$12,'Grant Rec by TMC project'!$J$12,'Grant Rec by TMC project'!$K$12,'Grant Rec by TMC project'!$L$12,'Grant Rec by TMC project'!$M$12</definedName>
    <definedName name="QB_FORMULA_0" localSheetId="1" hidden="1">'Jan-July Detail'!$O$9,'Jan-July Detail'!$P$9,'Jan-July Detail'!$Q$9,'Jan-July Detail'!$O$23,'Jan-July Detail'!$P$23,'Jan-July Detail'!$Q$23,'Jan-July Detail'!$O$24,'Jan-July Detail'!$P$24,'Jan-July Detail'!$Q$24,'Jan-July Detail'!$O$25,'Jan-July Detail'!$P$25,'Jan-July Detail'!$Q$25,'Jan-July Detail'!$O$60,'Jan-July Detail'!$P$60,'Jan-July Detail'!$Q$60,'Jan-July Detail'!$O$73</definedName>
    <definedName name="QB_FORMULA_1" localSheetId="0" hidden="1">'Grant Rec by TMC project'!$O$12,'Grant Rec by TMC project'!$P$12,'Grant Rec by TMC project'!$Q$12,'Grant Rec by TMC project'!$R$12,'Grant Rec by TMC project'!$R$14,'Grant Rec by TMC project'!$R$15,'Grant Rec by TMC project'!$H$16,'Grant Rec by TMC project'!$J$16,'Grant Rec by TMC project'!$K$16,'Grant Rec by TMC project'!$L$16,'Grant Rec by TMC project'!$M$16,'Grant Rec by TMC project'!$O$16,'Grant Rec by TMC project'!$P$16,'Grant Rec by TMC project'!$Q$16,'Grant Rec by TMC project'!$R$16,'Grant Rec by TMC project'!$H$17</definedName>
    <definedName name="QB_FORMULA_1" localSheetId="1" hidden="1">'Jan-July Detail'!$P$73,'Jan-July Detail'!$Q$73,'Jan-July Detail'!$O$74,'Jan-July Detail'!$P$74,'Jan-July Detail'!$Q$74,'Jan-July Detail'!$O$75,'Jan-July Detail'!$P$75,'Jan-July Detail'!$Q$75,'Jan-July Detail'!$O$76,'Jan-July Detail'!$P$76,'Jan-July Detail'!$Q$76,'Jan-July Detail'!$O$143,'Jan-July Detail'!$P$143,'Jan-July Detail'!$Q$143,'Jan-July Detail'!$O$150,'Jan-July Detail'!$P$150</definedName>
    <definedName name="QB_FORMULA_2" localSheetId="0" hidden="1">'Grant Rec by TMC project'!$J$17,'Grant Rec by TMC project'!$K$17,'Grant Rec by TMC project'!$L$17,'Grant Rec by TMC project'!$M$17,'Grant Rec by TMC project'!$O$17,'Grant Rec by TMC project'!$P$17,'Grant Rec by TMC project'!$Q$17,'Grant Rec by TMC project'!$R$17,'Grant Rec by TMC project'!$H$18,'Grant Rec by TMC project'!$J$18,'Grant Rec by TMC project'!$K$18,'Grant Rec by TMC project'!$L$18,'Grant Rec by TMC project'!$M$18,'Grant Rec by TMC project'!$O$18,'Grant Rec by TMC project'!$P$18,'Grant Rec by TMC project'!$Q$18</definedName>
    <definedName name="QB_FORMULA_2" localSheetId="1" hidden="1">'Jan-July Detail'!$Q$150,'Jan-July Detail'!$O$165,'Jan-July Detail'!$P$165,'Jan-July Detail'!$Q$165,'Jan-July Detail'!$O$174,'Jan-July Detail'!$P$174,'Jan-July Detail'!$Q$174,'Jan-July Detail'!$O$177,'Jan-July Detail'!$P$177,'Jan-July Detail'!$Q$177,'Jan-July Detail'!$O$189,'Jan-July Detail'!$P$189,'Jan-July Detail'!$Q$189,'Jan-July Detail'!$O$197,'Jan-July Detail'!$P$197,'Jan-July Detail'!$Q$197</definedName>
    <definedName name="QB_FORMULA_3" localSheetId="0" hidden="1">'Grant Rec by TMC project'!$R$18,'Grant Rec by TMC project'!$R$22,'Grant Rec by TMC project'!$R$23,'Grant Rec by TMC project'!$R$24,'Grant Rec by TMC project'!$R$25,'Grant Rec by TMC project'!$R$26,'Grant Rec by TMC project'!$R$27,'Grant Rec by TMC project'!$R$28,'Grant Rec by TMC project'!$R$29,'Grant Rec by TMC project'!$R$30,'Grant Rec by TMC project'!$R$31,'Grant Rec by TMC project'!$R$32,'Grant Rec by TMC project'!$R$33,'Grant Rec by TMC project'!$R$34,'Grant Rec by TMC project'!$R$35,'Grant Rec by TMC project'!$H$36</definedName>
    <definedName name="QB_FORMULA_3" localSheetId="1" hidden="1">'Jan-July Detail'!$O$209,'Jan-July Detail'!$P$209,'Jan-July Detail'!$Q$209,'Jan-July Detail'!$O$212,'Jan-July Detail'!$P$212,'Jan-July Detail'!$Q$212,'Jan-July Detail'!$O$215,'Jan-July Detail'!$P$215,'Jan-July Detail'!$Q$215,'Jan-July Detail'!$O$218,'Jan-July Detail'!$P$218,'Jan-July Detail'!$Q$218,'Jan-July Detail'!$O$243,'Jan-July Detail'!$P$243,'Jan-July Detail'!$Q$243,'Jan-July Detail'!$O$248</definedName>
    <definedName name="QB_FORMULA_4" localSheetId="0" hidden="1">'Grant Rec by TMC project'!$J$36,'Grant Rec by TMC project'!$K$36,'Grant Rec by TMC project'!$L$36,'Grant Rec by TMC project'!$M$36,'Grant Rec by TMC project'!$O$36,'Grant Rec by TMC project'!$P$36,'Grant Rec by TMC project'!$Q$36,'Grant Rec by TMC project'!$R$36,'Grant Rec by TMC project'!$H$37,'Grant Rec by TMC project'!$J$37,'Grant Rec by TMC project'!$K$37,'Grant Rec by TMC project'!$L$37,'Grant Rec by TMC project'!$M$37,'Grant Rec by TMC project'!$O$37,'Grant Rec by TMC project'!$P$37,'Grant Rec by TMC project'!$Q$37</definedName>
    <definedName name="QB_FORMULA_4" localSheetId="1" hidden="1">'Jan-July Detail'!$P$248,'Jan-July Detail'!$Q$248,'Jan-July Detail'!$O$252,'Jan-July Detail'!$P$252,'Jan-July Detail'!$Q$252,'Jan-July Detail'!$O$274,'Jan-July Detail'!$P$274,'Jan-July Detail'!$Q$274,'Jan-July Detail'!$O$279,'Jan-July Detail'!$P$279,'Jan-July Detail'!$Q$279,'Jan-July Detail'!$O$280,'Jan-July Detail'!$P$280,'Jan-July Detail'!$Q$280,'Jan-July Detail'!$O$281,'Jan-July Detail'!$P$281</definedName>
    <definedName name="QB_FORMULA_5" localSheetId="0" hidden="1">'Grant Rec by TMC project'!$R$37,'Grant Rec by TMC project'!$H$38,'Grant Rec by TMC project'!$J$38,'Grant Rec by TMC project'!$K$38,'Grant Rec by TMC project'!$L$38,'Grant Rec by TMC project'!$M$38,'Grant Rec by TMC project'!$O$38,'Grant Rec by TMC project'!$P$38,'Grant Rec by TMC project'!$Q$38,'Grant Rec by TMC project'!$R$38,'Grant Rec by TMC project'!$H$39,'Grant Rec by TMC project'!$J$39,'Grant Rec by TMC project'!$K$39,'Grant Rec by TMC project'!$L$39,'Grant Rec by TMC project'!$M$39,'Grant Rec by TMC project'!$O$39</definedName>
    <definedName name="QB_FORMULA_5" localSheetId="1" hidden="1">'Jan-July Detail'!$Q$281,'Jan-July Detail'!$O$282,'Jan-July Detail'!$P$282,'Jan-July Detail'!$Q$282,'Jan-July Detail'!$O$283,'Jan-July Detail'!$P$283,'Jan-July Detail'!$Q$283,'Jan-July Detail'!$O$284,'Jan-July Detail'!$P$284,'Jan-July Detail'!$Q$284</definedName>
    <definedName name="QB_FORMULA_6" localSheetId="0" hidden="1">'Grant Rec by TMC project'!$P$39,'Grant Rec by TMC project'!$Q$39,'Grant Rec by TMC project'!$R$39,'Grant Rec by TMC project'!$H$40,'Grant Rec by TMC project'!$J$40,'Grant Rec by TMC project'!$K$40,'Grant Rec by TMC project'!$L$40,'Grant Rec by TMC project'!$M$40,'Grant Rec by TMC project'!$O$40,'Grant Rec by TMC project'!$P$40,'Grant Rec by TMC project'!$Q$40,'Grant Rec by TMC project'!$R$40</definedName>
    <definedName name="QB_ROW_1023040" localSheetId="0" hidden="1">'Grant Rec by TMC project'!$E$7</definedName>
    <definedName name="QB_ROW_1023040" localSheetId="1" hidden="1">'Jan-July Detail'!$E$4</definedName>
    <definedName name="QB_ROW_1023340" localSheetId="0" hidden="1">'Grant Rec by TMC project'!$E$12</definedName>
    <definedName name="QB_ROW_1023340" localSheetId="1" hidden="1">'Jan-July Detail'!$E$25</definedName>
    <definedName name="QB_ROW_1357050" localSheetId="0" hidden="1">'Grant Rec by TMC project'!$F$8</definedName>
    <definedName name="QB_ROW_1357050" localSheetId="1" hidden="1">'Jan-July Detail'!$F$5</definedName>
    <definedName name="QB_ROW_1357350" localSheetId="0" hidden="1">'Grant Rec by TMC project'!$F$11</definedName>
    <definedName name="QB_ROW_1357350" localSheetId="1" hidden="1">'Jan-July Detail'!$F$24</definedName>
    <definedName name="QB_ROW_1416040" localSheetId="0" hidden="1">'Grant Rec by TMC project'!$E$13</definedName>
    <definedName name="QB_ROW_1416040" localSheetId="1" hidden="1">'Jan-July Detail'!$E$26</definedName>
    <definedName name="QB_ROW_1416340" localSheetId="0" hidden="1">'Grant Rec by TMC project'!$E$16</definedName>
    <definedName name="QB_ROW_1416340" localSheetId="1" hidden="1">'Jan-July Detail'!$E$74</definedName>
    <definedName name="QB_ROW_1417050" localSheetId="1" hidden="1">'Jan-July Detail'!$F$27</definedName>
    <definedName name="QB_ROW_1417250" localSheetId="0" hidden="1">'Grant Rec by TMC project'!$F$14</definedName>
    <definedName name="QB_ROW_1417350" localSheetId="1" hidden="1">'Jan-July Detail'!$F$60</definedName>
    <definedName name="QB_ROW_1438040" localSheetId="0" hidden="1">'Grant Rec by TMC project'!$E$20</definedName>
    <definedName name="QB_ROW_1438040" localSheetId="1" hidden="1">'Jan-July Detail'!$E$78</definedName>
    <definedName name="QB_ROW_1438340" localSheetId="0" hidden="1">'Grant Rec by TMC project'!$E$37</definedName>
    <definedName name="QB_ROW_1438340" localSheetId="1" hidden="1">'Jan-July Detail'!$E$281</definedName>
    <definedName name="QB_ROW_1439050" localSheetId="0" hidden="1">'Grant Rec by TMC project'!$F$21</definedName>
    <definedName name="QB_ROW_1439050" localSheetId="1" hidden="1">'Jan-July Detail'!$F$79</definedName>
    <definedName name="QB_ROW_1439350" localSheetId="0" hidden="1">'Grant Rec by TMC project'!$F$36</definedName>
    <definedName name="QB_ROW_1439350" localSheetId="1" hidden="1">'Jan-July Detail'!$F$280</definedName>
    <definedName name="QB_ROW_1440060" localSheetId="1" hidden="1">'Jan-July Detail'!$G$80</definedName>
    <definedName name="QB_ROW_1440260" localSheetId="0" hidden="1">'Grant Rec by TMC project'!$G$22</definedName>
    <definedName name="QB_ROW_1440360" localSheetId="1" hidden="1">'Jan-July Detail'!$G$143</definedName>
    <definedName name="QB_ROW_1441060" localSheetId="1" hidden="1">'Jan-July Detail'!$G$166</definedName>
    <definedName name="QB_ROW_1441260" localSheetId="0" hidden="1">'Grant Rec by TMC project'!$G$25</definedName>
    <definedName name="QB_ROW_1441360" localSheetId="1" hidden="1">'Jan-July Detail'!$G$174</definedName>
    <definedName name="QB_ROW_1442060" localSheetId="1" hidden="1">'Jan-July Detail'!$G$144</definedName>
    <definedName name="QB_ROW_1442260" localSheetId="0" hidden="1">'Grant Rec by TMC project'!$G$23</definedName>
    <definedName name="QB_ROW_1442360" localSheetId="1" hidden="1">'Jan-July Detail'!$G$150</definedName>
    <definedName name="QB_ROW_1443060" localSheetId="1" hidden="1">'Jan-July Detail'!$G$151</definedName>
    <definedName name="QB_ROW_1443260" localSheetId="0" hidden="1">'Grant Rec by TMC project'!$G$24</definedName>
    <definedName name="QB_ROW_1443360" localSheetId="1" hidden="1">'Jan-July Detail'!$G$165</definedName>
    <definedName name="QB_ROW_1445060" localSheetId="1" hidden="1">'Jan-July Detail'!$G$175</definedName>
    <definedName name="QB_ROW_1445360" localSheetId="1" hidden="1">'Jan-July Detail'!$G$177</definedName>
    <definedName name="QB_ROW_1446060" localSheetId="1" hidden="1">'Jan-July Detail'!$G$178</definedName>
    <definedName name="QB_ROW_1446260" localSheetId="0" hidden="1">'Grant Rec by TMC project'!$G$26</definedName>
    <definedName name="QB_ROW_1446360" localSheetId="1" hidden="1">'Jan-July Detail'!$G$189</definedName>
    <definedName name="QB_ROW_1447060" localSheetId="1" hidden="1">'Jan-July Detail'!$G$190</definedName>
    <definedName name="QB_ROW_1447260" localSheetId="0" hidden="1">'Grant Rec by TMC project'!$G$27</definedName>
    <definedName name="QB_ROW_1447360" localSheetId="1" hidden="1">'Jan-July Detail'!$G$197</definedName>
    <definedName name="QB_ROW_1450060" localSheetId="1" hidden="1">'Jan-July Detail'!$G$210</definedName>
    <definedName name="QB_ROW_1450360" localSheetId="1" hidden="1">'Jan-July Detail'!$G$212</definedName>
    <definedName name="QB_ROW_1452060" localSheetId="1" hidden="1">'Jan-July Detail'!$G$216</definedName>
    <definedName name="QB_ROW_1452260" localSheetId="0" hidden="1">'Grant Rec by TMC project'!$G$30</definedName>
    <definedName name="QB_ROW_1452360" localSheetId="1" hidden="1">'Jan-July Detail'!$G$218</definedName>
    <definedName name="QB_ROW_1453060" localSheetId="1" hidden="1">'Jan-July Detail'!$G$219</definedName>
    <definedName name="QB_ROW_1453260" localSheetId="0" hidden="1">'Grant Rec by TMC project'!$G$31</definedName>
    <definedName name="QB_ROW_1453360" localSheetId="1" hidden="1">'Jan-July Detail'!$G$243</definedName>
    <definedName name="QB_ROW_1454060" localSheetId="1" hidden="1">'Jan-July Detail'!$G$244</definedName>
    <definedName name="QB_ROW_1454260" localSheetId="0" hidden="1">'Grant Rec by TMC project'!$G$32</definedName>
    <definedName name="QB_ROW_1454360" localSheetId="1" hidden="1">'Jan-July Detail'!$G$248</definedName>
    <definedName name="QB_ROW_1521060" localSheetId="1" hidden="1">'Jan-July Detail'!$G$275</definedName>
    <definedName name="QB_ROW_1521260" localSheetId="0" hidden="1">'Grant Rec by TMC project'!$G$35</definedName>
    <definedName name="QB_ROW_1521360" localSheetId="1" hidden="1">'Jan-July Detail'!$G$279</definedName>
    <definedName name="QB_ROW_1523060" localSheetId="1" hidden="1">'Jan-July Detail'!$G$198</definedName>
    <definedName name="QB_ROW_1523260" localSheetId="0" hidden="1">'Grant Rec by TMC project'!$G$28</definedName>
    <definedName name="QB_ROW_1523360" localSheetId="1" hidden="1">'Jan-July Detail'!$G$209</definedName>
    <definedName name="QB_ROW_1524060" localSheetId="1" hidden="1">'Jan-July Detail'!$G$249</definedName>
    <definedName name="QB_ROW_1524260" localSheetId="0" hidden="1">'Grant Rec by TMC project'!$G$33</definedName>
    <definedName name="QB_ROW_1524360" localSheetId="1" hidden="1">'Jan-July Detail'!$G$252</definedName>
    <definedName name="QB_ROW_1525060" localSheetId="1" hidden="1">'Jan-July Detail'!$G$213</definedName>
    <definedName name="QB_ROW_1525260" localSheetId="0" hidden="1">'Grant Rec by TMC project'!$G$29</definedName>
    <definedName name="QB_ROW_1525360" localSheetId="1" hidden="1">'Jan-July Detail'!$G$215</definedName>
    <definedName name="QB_ROW_1526060" localSheetId="1" hidden="1">'Jan-July Detail'!$G$253</definedName>
    <definedName name="QB_ROW_1526260" localSheetId="0" hidden="1">'Grant Rec by TMC project'!$G$34</definedName>
    <definedName name="QB_ROW_1526360" localSheetId="1" hidden="1">'Jan-July Detail'!$G$274</definedName>
    <definedName name="QB_ROW_1656060" localSheetId="1" hidden="1">'Jan-July Detail'!$G$10</definedName>
    <definedName name="QB_ROW_1656260" localSheetId="0" hidden="1">'Grant Rec by TMC project'!$G$10</definedName>
    <definedName name="QB_ROW_1656360" localSheetId="1" hidden="1">'Jan-July Detail'!$G$23</definedName>
    <definedName name="QB_ROW_1669050" localSheetId="1" hidden="1">'Jan-July Detail'!$F$61</definedName>
    <definedName name="QB_ROW_1669250" localSheetId="0" hidden="1">'Grant Rec by TMC project'!$F$15</definedName>
    <definedName name="QB_ROW_1669350" localSheetId="1" hidden="1">'Jan-July Detail'!$F$73</definedName>
    <definedName name="QB_ROW_18301" localSheetId="0" hidden="1">'Grant Rec by TMC project'!$A$40</definedName>
    <definedName name="QB_ROW_18301" localSheetId="1" hidden="1">'Jan-July Detail'!$A$284</definedName>
    <definedName name="QB_ROW_19011" localSheetId="0" hidden="1">'Grant Rec by TMC project'!$B$2</definedName>
    <definedName name="QB_ROW_19011" localSheetId="1" hidden="1">'Jan-July Detail'!$B$2</definedName>
    <definedName name="QB_ROW_19311" localSheetId="0" hidden="1">'Grant Rec by TMC project'!$B$39</definedName>
    <definedName name="QB_ROW_19311" localSheetId="1" hidden="1">'Jan-July Detail'!$B$283</definedName>
    <definedName name="QB_ROW_20031" localSheetId="0" hidden="1">'Grant Rec by TMC project'!$D$3</definedName>
    <definedName name="QB_ROW_20031" localSheetId="1" hidden="1">'Jan-July Detail'!$D$3</definedName>
    <definedName name="QB_ROW_20331" localSheetId="0" hidden="1">'Grant Rec by TMC project'!$D$17</definedName>
    <definedName name="QB_ROW_20331" localSheetId="1" hidden="1">'Jan-July Detail'!$D$75</definedName>
    <definedName name="QB_ROW_21031" localSheetId="0" hidden="1">'Grant Rec by TMC project'!$D$19</definedName>
    <definedName name="QB_ROW_21031" localSheetId="1" hidden="1">'Jan-July Detail'!$D$77</definedName>
    <definedName name="QB_ROW_21331" localSheetId="0" hidden="1">'Grant Rec by TMC project'!$D$38</definedName>
    <definedName name="QB_ROW_21331" localSheetId="1" hidden="1">'Jan-July Detail'!$D$282</definedName>
    <definedName name="QB_ROW_301060" localSheetId="1" hidden="1">'Jan-July Detail'!$G$6</definedName>
    <definedName name="QB_ROW_301260" localSheetId="0" hidden="1">'Grant Rec by TMC project'!$G$9</definedName>
    <definedName name="QB_ROW_301360" localSheetId="1" hidden="1">'Jan-July Detail'!$G$9</definedName>
    <definedName name="QB_ROW_86321" localSheetId="0" hidden="1">'Grant Rec by TMC project'!$C$18</definedName>
    <definedName name="QB_ROW_86321" localSheetId="1" hidden="1">'Jan-July Detail'!$C$76</definedName>
    <definedName name="QBCANSUPPORTUPDATE" localSheetId="0">TRUE</definedName>
    <definedName name="QBCANSUPPORTUPDATE" localSheetId="1">TRUE</definedName>
    <definedName name="QBCOMPANYFILENAME" localSheetId="0">"\\as1.fnp.private\QuickbooksData\Mother Jones Magazine.QBW"</definedName>
    <definedName name="QBCOMPANYFILENAME" localSheetId="1">"\\mjm-fps02\QuickbooksDB2\Mother Jones\Mother Jones Magazine.QBW"</definedName>
    <definedName name="QBENDDATE" localSheetId="0">20130529</definedName>
    <definedName name="QBENDDATE" localSheetId="1">20130814</definedName>
    <definedName name="QBHEADERSONSCREEN" localSheetId="0">FALSE</definedName>
    <definedName name="QBHEADERSONSCREEN" localSheetId="1">FALSE</definedName>
    <definedName name="QBMETADATASIZE" localSheetId="0">5889</definedName>
    <definedName name="QBMETADATASIZE" localSheetId="1">7397</definedName>
    <definedName name="QBPRESERVECOLOR" localSheetId="0">TRUE</definedName>
    <definedName name="QBPRESERVECOLOR" localSheetId="1">TRUE</definedName>
    <definedName name="QBPRESERVEFONT" localSheetId="0">TRUE</definedName>
    <definedName name="QBPRESERVEFONT" localSheetId="1">TRUE</definedName>
    <definedName name="QBPRESERVEROWHEIGHT" localSheetId="0">TRUE</definedName>
    <definedName name="QBPRESERVEROWHEIGHT" localSheetId="1">TRUE</definedName>
    <definedName name="QBPRESERVESPACE" localSheetId="0">FALSE</definedName>
    <definedName name="QBPRESERVESPACE" localSheetId="1">FALSE</definedName>
    <definedName name="QBREPORTCOLAXIS" localSheetId="0">19</definedName>
    <definedName name="QBREPORTCOLAXIS" localSheetId="1">0</definedName>
    <definedName name="QBREPORTCOMPANYID" localSheetId="0">"96b601a6fbb74051bb3b9684992437e6"</definedName>
    <definedName name="QBREPORTCOMPANYID" localSheetId="1">"96b601a6fbb74051bb3b9684992437e6"</definedName>
    <definedName name="QBREPORTCOMPARECOL_ANNUALBUDGET" localSheetId="0">FALSE</definedName>
    <definedName name="QBREPORTCOMPARECOL_ANNUALBUDGET" localSheetId="1">FALSE</definedName>
    <definedName name="QBREPORTCOMPARECOL_AVGCOGS" localSheetId="0">FALSE</definedName>
    <definedName name="QBREPORTCOMPARECOL_AVGCOGS" localSheetId="1">FALSE</definedName>
    <definedName name="QBREPORTCOMPARECOL_AVGPRICE" localSheetId="0">FALSE</definedName>
    <definedName name="QBREPORTCOMPARECOL_AVGPRICE" localSheetId="1">FALSE</definedName>
    <definedName name="QBREPORTCOMPARECOL_BUDDIFF" localSheetId="0">FALSE</definedName>
    <definedName name="QBREPORTCOMPARECOL_BUDDIFF" localSheetId="1">FALSE</definedName>
    <definedName name="QBREPORTCOMPARECOL_BUDGET" localSheetId="0">FALSE</definedName>
    <definedName name="QBREPORTCOMPARECOL_BUDGET" localSheetId="1">FALSE</definedName>
    <definedName name="QBREPORTCOMPARECOL_BUDPCT" localSheetId="0">FALSE</definedName>
    <definedName name="QBREPORTCOMPARECOL_BUDPCT" localSheetId="1">FALSE</definedName>
    <definedName name="QBREPORTCOMPARECOL_COGS" localSheetId="0">FALSE</definedName>
    <definedName name="QBREPORTCOMPARECOL_COGS" localSheetId="1">FALSE</definedName>
    <definedName name="QBREPORTCOMPARECOL_EXCLUDEAMOUNT" localSheetId="0">FALSE</definedName>
    <definedName name="QBREPORTCOMPARECOL_EXCLUDEAMOUNT" localSheetId="1">FALSE</definedName>
    <definedName name="QBREPORTCOMPARECOL_EXCLUDECURPERIOD" localSheetId="0">FALSE</definedName>
    <definedName name="QBREPORTCOMPARECOL_EXCLUDECURPERIOD" localSheetId="1">FALSE</definedName>
    <definedName name="QBREPORTCOMPARECOL_FORECAST" localSheetId="0">FALSE</definedName>
    <definedName name="QBREPORTCOMPARECOL_FORECAST" localSheetId="1">FALSE</definedName>
    <definedName name="QBREPORTCOMPARECOL_GROSSMARGIN" localSheetId="0">FALSE</definedName>
    <definedName name="QBREPORTCOMPARECOL_GROSSMARGIN" localSheetId="1">FALSE</definedName>
    <definedName name="QBREPORTCOMPARECOL_GROSSMARGINPCT" localSheetId="0">FALSE</definedName>
    <definedName name="QBREPORTCOMPARECOL_GROSSMARGINPCT" localSheetId="1">FALSE</definedName>
    <definedName name="QBREPORTCOMPARECOL_HOURS" localSheetId="0">FALSE</definedName>
    <definedName name="QBREPORTCOMPARECOL_HOURS" localSheetId="1">FALSE</definedName>
    <definedName name="QBREPORTCOMPARECOL_PCTCOL" localSheetId="0">FALSE</definedName>
    <definedName name="QBREPORTCOMPARECOL_PCTCOL" localSheetId="1">FALSE</definedName>
    <definedName name="QBREPORTCOMPARECOL_PCTEXPENSE" localSheetId="0">FALSE</definedName>
    <definedName name="QBREPORTCOMPARECOL_PCTEXPENSE" localSheetId="1">FALSE</definedName>
    <definedName name="QBREPORTCOMPARECOL_PCTINCOME" localSheetId="0">FALSE</definedName>
    <definedName name="QBREPORTCOMPARECOL_PCTINCOME" localSheetId="1">FALSE</definedName>
    <definedName name="QBREPORTCOMPARECOL_PCTOFSALES" localSheetId="0">FALSE</definedName>
    <definedName name="QBREPORTCOMPARECOL_PCTOFSALES" localSheetId="1">FALSE</definedName>
    <definedName name="QBREPORTCOMPARECOL_PCTROW" localSheetId="0">FALSE</definedName>
    <definedName name="QBREPORTCOMPARECOL_PCTROW" localSheetId="1">FALSE</definedName>
    <definedName name="QBREPORTCOMPARECOL_PPDIFF" localSheetId="0">FALSE</definedName>
    <definedName name="QBREPORTCOMPARECOL_PPDIFF" localSheetId="1">FALSE</definedName>
    <definedName name="QBREPORTCOMPARECOL_PPPCT" localSheetId="0">FALSE</definedName>
    <definedName name="QBREPORTCOMPARECOL_PPPCT" localSheetId="1">FALSE</definedName>
    <definedName name="QBREPORTCOMPARECOL_PREVPERIOD" localSheetId="0">FALSE</definedName>
    <definedName name="QBREPORTCOMPARECOL_PREVPERIOD" localSheetId="1">FALSE</definedName>
    <definedName name="QBREPORTCOMPARECOL_PREVYEAR" localSheetId="0">FALSE</definedName>
    <definedName name="QBREPORTCOMPARECOL_PREVYEAR" localSheetId="1">FALSE</definedName>
    <definedName name="QBREPORTCOMPARECOL_PYDIFF" localSheetId="0">FALSE</definedName>
    <definedName name="QBREPORTCOMPARECOL_PYDIFF" localSheetId="1">FALSE</definedName>
    <definedName name="QBREPORTCOMPARECOL_PYPCT" localSheetId="0">FALSE</definedName>
    <definedName name="QBREPORTCOMPARECOL_PYPCT" localSheetId="1">FALSE</definedName>
    <definedName name="QBREPORTCOMPARECOL_QTY" localSheetId="0">FALSE</definedName>
    <definedName name="QBREPORTCOMPARECOL_QTY" localSheetId="1">FALSE</definedName>
    <definedName name="QBREPORTCOMPARECOL_RATE" localSheetId="0">FALSE</definedName>
    <definedName name="QBREPORTCOMPARECOL_RATE" localSheetId="1">FALSE</definedName>
    <definedName name="QBREPORTCOMPARECOL_TRIPBILLEDMILES" localSheetId="0">FALSE</definedName>
    <definedName name="QBREPORTCOMPARECOL_TRIPBILLEDMILES" localSheetId="1">FALSE</definedName>
    <definedName name="QBREPORTCOMPARECOL_TRIPBILLINGAMOUNT" localSheetId="0">FALSE</definedName>
    <definedName name="QBREPORTCOMPARECOL_TRIPBILLINGAMOUNT" localSheetId="1">FALSE</definedName>
    <definedName name="QBREPORTCOMPARECOL_TRIPMILES" localSheetId="0">FALSE</definedName>
    <definedName name="QBREPORTCOMPARECOL_TRIPMILES" localSheetId="1">FALSE</definedName>
    <definedName name="QBREPORTCOMPARECOL_TRIPNOTBILLABLEMILES" localSheetId="0">FALSE</definedName>
    <definedName name="QBREPORTCOMPARECOL_TRIPNOTBILLABLEMILES" localSheetId="1">FALSE</definedName>
    <definedName name="QBREPORTCOMPARECOL_TRIPTAXDEDUCTIBLEAMOUNT" localSheetId="0">FALSE</definedName>
    <definedName name="QBREPORTCOMPARECOL_TRIPTAXDEDUCTIBLEAMOUNT" localSheetId="1">FALSE</definedName>
    <definedName name="QBREPORTCOMPARECOL_TRIPUNBILLEDMILES" localSheetId="0">FALSE</definedName>
    <definedName name="QBREPORTCOMPARECOL_TRIPUNBILLEDMILES" localSheetId="1">FALSE</definedName>
    <definedName name="QBREPORTCOMPARECOL_YTD" localSheetId="0">FALSE</definedName>
    <definedName name="QBREPORTCOMPARECOL_YTD" localSheetId="1">FALSE</definedName>
    <definedName name="QBREPORTCOMPARECOL_YTDBUDGET" localSheetId="0">FALSE</definedName>
    <definedName name="QBREPORTCOMPARECOL_YTDBUDGET" localSheetId="1">FALSE</definedName>
    <definedName name="QBREPORTCOMPARECOL_YTDPCT" localSheetId="0">FALSE</definedName>
    <definedName name="QBREPORTCOMPARECOL_YTDPCT" localSheetId="1">FALSE</definedName>
    <definedName name="QBREPORTROWAXIS" localSheetId="0">11</definedName>
    <definedName name="QBREPORTROWAXIS" localSheetId="1">11</definedName>
    <definedName name="QBREPORTSUBCOLAXIS" localSheetId="0">0</definedName>
    <definedName name="QBREPORTSUBCOLAXIS" localSheetId="1">0</definedName>
    <definedName name="QBREPORTTYPE" localSheetId="0">0</definedName>
    <definedName name="QBREPORTTYPE" localSheetId="1">4</definedName>
    <definedName name="QBROWHEADERS" localSheetId="0">7</definedName>
    <definedName name="QBROWHEADERS" localSheetId="1">7</definedName>
    <definedName name="QBSTARTDATE" localSheetId="0">20130101</definedName>
    <definedName name="QBSTARTDATE" localSheetId="1">20130101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279" i="5" l="1"/>
  <c r="Q143" i="5"/>
  <c r="N11" i="2"/>
  <c r="N12" i="2"/>
  <c r="N16" i="2"/>
  <c r="N17" i="2"/>
  <c r="N18" i="2"/>
  <c r="N36" i="2"/>
  <c r="N37" i="2"/>
  <c r="N38" i="2"/>
  <c r="N39" i="2"/>
  <c r="N40" i="2"/>
  <c r="Q9" i="5"/>
  <c r="Q23" i="5"/>
  <c r="Q24" i="5"/>
  <c r="Q25" i="5"/>
  <c r="Q60" i="5"/>
  <c r="Q73" i="5"/>
  <c r="Q74" i="5"/>
  <c r="Q75" i="5"/>
  <c r="Q76" i="5"/>
  <c r="Q150" i="5"/>
  <c r="Q165" i="5"/>
  <c r="Q174" i="5"/>
  <c r="Q177" i="5"/>
  <c r="Q189" i="5"/>
  <c r="Q197" i="5"/>
  <c r="Q209" i="5"/>
  <c r="Q212" i="5"/>
  <c r="Q215" i="5"/>
  <c r="Q218" i="5"/>
  <c r="Q243" i="5"/>
  <c r="Q248" i="5"/>
  <c r="Q252" i="5"/>
  <c r="Q274" i="5"/>
  <c r="Q280" i="5"/>
  <c r="Q281" i="5"/>
  <c r="Q282" i="5"/>
  <c r="Q283" i="5"/>
  <c r="Q284" i="5"/>
  <c r="P9" i="5"/>
  <c r="P23" i="5"/>
  <c r="P24" i="5"/>
  <c r="P25" i="5"/>
  <c r="P60" i="5"/>
  <c r="P73" i="5"/>
  <c r="P74" i="5"/>
  <c r="P75" i="5"/>
  <c r="P76" i="5"/>
  <c r="P143" i="5"/>
  <c r="P150" i="5"/>
  <c r="P165" i="5"/>
  <c r="P174" i="5"/>
  <c r="P177" i="5"/>
  <c r="P189" i="5"/>
  <c r="P197" i="5"/>
  <c r="P209" i="5"/>
  <c r="P212" i="5"/>
  <c r="P215" i="5"/>
  <c r="P218" i="5"/>
  <c r="P243" i="5"/>
  <c r="P248" i="5"/>
  <c r="P252" i="5"/>
  <c r="P274" i="5"/>
  <c r="P279" i="5"/>
  <c r="P280" i="5"/>
  <c r="P281" i="5"/>
  <c r="P282" i="5"/>
  <c r="P283" i="5"/>
  <c r="P284" i="5"/>
  <c r="O9" i="5"/>
  <c r="O23" i="5"/>
  <c r="O24" i="5"/>
  <c r="O25" i="5"/>
  <c r="O60" i="5"/>
  <c r="O73" i="5"/>
  <c r="O74" i="5"/>
  <c r="O75" i="5"/>
  <c r="O76" i="5"/>
  <c r="O143" i="5"/>
  <c r="O150" i="5"/>
  <c r="O165" i="5"/>
  <c r="O174" i="5"/>
  <c r="O177" i="5"/>
  <c r="O189" i="5"/>
  <c r="O197" i="5"/>
  <c r="O209" i="5"/>
  <c r="O212" i="5"/>
  <c r="O215" i="5"/>
  <c r="O218" i="5"/>
  <c r="O243" i="5"/>
  <c r="O248" i="5"/>
  <c r="O252" i="5"/>
  <c r="O274" i="5"/>
  <c r="O279" i="5"/>
  <c r="O280" i="5"/>
  <c r="O281" i="5"/>
  <c r="O282" i="5"/>
  <c r="O283" i="5"/>
  <c r="O284" i="5"/>
  <c r="H4" i="2"/>
  <c r="Q16" i="2"/>
  <c r="Q11" i="2"/>
  <c r="Q12" i="2"/>
  <c r="Q17" i="2"/>
  <c r="Q18" i="2"/>
  <c r="P16" i="2"/>
  <c r="P11" i="2"/>
  <c r="P12" i="2"/>
  <c r="P17" i="2"/>
  <c r="P18" i="2"/>
  <c r="O11" i="2"/>
  <c r="O12" i="2"/>
  <c r="O16" i="2"/>
  <c r="O17" i="2"/>
  <c r="O18" i="2"/>
  <c r="M11" i="2"/>
  <c r="M12" i="2"/>
  <c r="M16" i="2"/>
  <c r="M17" i="2"/>
  <c r="M18" i="2"/>
  <c r="L11" i="2"/>
  <c r="L12" i="2"/>
  <c r="L16" i="2"/>
  <c r="L17" i="2"/>
  <c r="L18" i="2"/>
  <c r="K11" i="2"/>
  <c r="K12" i="2"/>
  <c r="K16" i="2"/>
  <c r="K17" i="2"/>
  <c r="K18" i="2"/>
  <c r="J11" i="2"/>
  <c r="J12" i="2"/>
  <c r="J16" i="2"/>
  <c r="J17" i="2"/>
  <c r="J18" i="2"/>
  <c r="I11" i="2"/>
  <c r="I12" i="2"/>
  <c r="I16" i="2"/>
  <c r="I17" i="2"/>
  <c r="I18" i="2"/>
  <c r="H16" i="2"/>
  <c r="H11" i="2"/>
  <c r="H12" i="2"/>
  <c r="H17" i="2"/>
  <c r="H18" i="2"/>
  <c r="I36" i="2"/>
  <c r="I37" i="2"/>
  <c r="R4" i="2"/>
  <c r="Q36" i="2"/>
  <c r="Q37" i="2"/>
  <c r="Q38" i="2"/>
  <c r="Q39" i="2"/>
  <c r="Q40" i="2"/>
  <c r="P36" i="2"/>
  <c r="P37" i="2"/>
  <c r="P38" i="2"/>
  <c r="P39" i="2"/>
  <c r="P40" i="2"/>
  <c r="O36" i="2"/>
  <c r="O37" i="2"/>
  <c r="O38" i="2"/>
  <c r="O39" i="2"/>
  <c r="O40" i="2"/>
  <c r="M36" i="2"/>
  <c r="M37" i="2"/>
  <c r="M38" i="2"/>
  <c r="M39" i="2"/>
  <c r="M40" i="2"/>
  <c r="L36" i="2"/>
  <c r="L37" i="2"/>
  <c r="L38" i="2"/>
  <c r="L39" i="2"/>
  <c r="L40" i="2"/>
  <c r="K36" i="2"/>
  <c r="K37" i="2"/>
  <c r="K38" i="2"/>
  <c r="K39" i="2"/>
  <c r="K40" i="2"/>
  <c r="J36" i="2"/>
  <c r="J37" i="2"/>
  <c r="J38" i="2"/>
  <c r="J39" i="2"/>
  <c r="J40" i="2"/>
  <c r="H36" i="2"/>
  <c r="H37" i="2"/>
  <c r="H38" i="2"/>
  <c r="H39" i="2"/>
  <c r="H40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16" i="2"/>
  <c r="R15" i="2"/>
  <c r="R14" i="2"/>
  <c r="R10" i="2"/>
  <c r="R9" i="2"/>
  <c r="R17" i="2"/>
  <c r="R18" i="2"/>
  <c r="R12" i="2"/>
  <c r="R37" i="2"/>
  <c r="I38" i="2"/>
  <c r="R38" i="2"/>
  <c r="R11" i="2"/>
  <c r="I39" i="2"/>
  <c r="I40" i="2"/>
  <c r="R40" i="2"/>
  <c r="R39" i="2"/>
</calcChain>
</file>

<file path=xl/sharedStrings.xml><?xml version="1.0" encoding="utf-8"?>
<sst xmlns="http://schemas.openxmlformats.org/spreadsheetml/2006/main" count="1164" uniqueCount="427">
  <si>
    <t>Type</t>
  </si>
  <si>
    <t>Date</t>
  </si>
  <si>
    <t>Num</t>
  </si>
  <si>
    <t>Name</t>
  </si>
  <si>
    <t>Memo</t>
  </si>
  <si>
    <t>Class</t>
  </si>
  <si>
    <t>Debit</t>
  </si>
  <si>
    <t>Credit</t>
  </si>
  <si>
    <t>Balance</t>
  </si>
  <si>
    <t>Ordinary Income/Expense</t>
  </si>
  <si>
    <t>Income</t>
  </si>
  <si>
    <t>10 · Total Dev Income</t>
  </si>
  <si>
    <t>101 · Total Major Gift</t>
  </si>
  <si>
    <t>1104207 · Dev Foundation Rel Temp Restr</t>
  </si>
  <si>
    <t>Total 1104207 · Dev Foundation Rel Temp Restr</t>
  </si>
  <si>
    <t>1104303 · Dev Temp Restr Inc  Fdtn</t>
  </si>
  <si>
    <t>Total 1104303 · Dev Temp Restr Inc  Fdtn</t>
  </si>
  <si>
    <t>Total 101 · Total Major Gift</t>
  </si>
  <si>
    <t>Total 10 · Total Dev Income</t>
  </si>
  <si>
    <t>71 · Total TMC Income</t>
  </si>
  <si>
    <t>1714101 · TMC Membership Dues Income</t>
  </si>
  <si>
    <t>Total 1714101 · TMC Membership Dues Income</t>
  </si>
  <si>
    <t>1714105 · TMC Services Income</t>
  </si>
  <si>
    <t>Total 1714105 · TMC Services Income</t>
  </si>
  <si>
    <t>Total 71 · Total TMC Income</t>
  </si>
  <si>
    <t>Total Income</t>
  </si>
  <si>
    <t>Gross Profit</t>
  </si>
  <si>
    <t>Expense</t>
  </si>
  <si>
    <t>7400 · Total Sponsored Projects</t>
  </si>
  <si>
    <t>7402 · Total TMC Project Expense</t>
  </si>
  <si>
    <t>1745202 · TMC Personnel</t>
  </si>
  <si>
    <t>Total 1745202 · TMC Personnel</t>
  </si>
  <si>
    <t>1745206 · TMC Promotion</t>
  </si>
  <si>
    <t>Total 1745206 · TMC Promotion</t>
  </si>
  <si>
    <t>1745209 · TMC Website Fees</t>
  </si>
  <si>
    <t>Total 1745209 · TMC Website Fees</t>
  </si>
  <si>
    <t>1745201 · TMC Sponsorship Fee</t>
  </si>
  <si>
    <t>Total 1745201 · TMC Sponsorship Fee</t>
  </si>
  <si>
    <t>1745250 · TMC Contractor</t>
  </si>
  <si>
    <t>Total 1745250 · TMC Contractor</t>
  </si>
  <si>
    <t>1745251 · TMC Contractor Reimbursement</t>
  </si>
  <si>
    <t>Total 1745251 · TMC Contractor Reimbursement</t>
  </si>
  <si>
    <t>1745266 · TMC Software licensing</t>
  </si>
  <si>
    <t>Total 1745266 · TMC Software licensing</t>
  </si>
  <si>
    <t>1745269 · TMC Bank/Credit Fees</t>
  </si>
  <si>
    <t>Total 1745269 · TMC Bank/Credit Fees</t>
  </si>
  <si>
    <t>1745272 · TMC Postage</t>
  </si>
  <si>
    <t>Total 1745272 · TMC Postage</t>
  </si>
  <si>
    <t>1745273 · TMC Travel</t>
  </si>
  <si>
    <t>Total 1745273 · TMC Travel</t>
  </si>
  <si>
    <t>1745274 · TMC Meals/Entertainment</t>
  </si>
  <si>
    <t>Total 1745274 · TMC Meals/Entertainment</t>
  </si>
  <si>
    <t>1745275 · TMC Registration Fees</t>
  </si>
  <si>
    <t>Total 1745275 · TMC Registration Fees</t>
  </si>
  <si>
    <t>1745276 · TMC Member Capacity Building</t>
  </si>
  <si>
    <t>Total 1745276 · TMC Member Capacity Building</t>
  </si>
  <si>
    <t>1745279 · TMC Event</t>
  </si>
  <si>
    <t>Total 1745279 · TMC Event</t>
  </si>
  <si>
    <t>Total 7402 · Total TMC Project Expense</t>
  </si>
  <si>
    <t>Total 7400 · Total Sponsored Projects</t>
  </si>
  <si>
    <t>Total Expense</t>
  </si>
  <si>
    <t>General Journal</t>
  </si>
  <si>
    <t>Deposit</t>
  </si>
  <si>
    <t>Bill</t>
  </si>
  <si>
    <t>5143</t>
  </si>
  <si>
    <t>5156</t>
  </si>
  <si>
    <t>70627</t>
  </si>
  <si>
    <t>2487</t>
  </si>
  <si>
    <t>74723</t>
  </si>
  <si>
    <t>77630</t>
  </si>
  <si>
    <t>21003</t>
  </si>
  <si>
    <t>80236</t>
  </si>
  <si>
    <t>83703</t>
  </si>
  <si>
    <t>4750</t>
  </si>
  <si>
    <t>33839</t>
  </si>
  <si>
    <t>16535</t>
  </si>
  <si>
    <t>8314</t>
  </si>
  <si>
    <t>credit</t>
  </si>
  <si>
    <t>1243</t>
  </si>
  <si>
    <t>3724</t>
  </si>
  <si>
    <t>14083</t>
  </si>
  <si>
    <t>15351</t>
  </si>
  <si>
    <t>1020</t>
  </si>
  <si>
    <t>24389</t>
  </si>
  <si>
    <t>7218</t>
  </si>
  <si>
    <t>034647</t>
  </si>
  <si>
    <t>3416</t>
  </si>
  <si>
    <t>8517</t>
  </si>
  <si>
    <t>5009</t>
  </si>
  <si>
    <t>1719</t>
  </si>
  <si>
    <t>5522</t>
  </si>
  <si>
    <t>14158</t>
  </si>
  <si>
    <t>5069</t>
  </si>
  <si>
    <t>95237</t>
  </si>
  <si>
    <t>592</t>
  </si>
  <si>
    <t>15854</t>
  </si>
  <si>
    <t>1808</t>
  </si>
  <si>
    <t>20260</t>
  </si>
  <si>
    <t>47531</t>
  </si>
  <si>
    <t>1204</t>
  </si>
  <si>
    <t>55315</t>
  </si>
  <si>
    <t>1634</t>
  </si>
  <si>
    <t>8497</t>
  </si>
  <si>
    <t>2645</t>
  </si>
  <si>
    <t>2007</t>
  </si>
  <si>
    <t>24515</t>
  </si>
  <si>
    <t>16708</t>
  </si>
  <si>
    <t>008565</t>
  </si>
  <si>
    <t>4716R</t>
  </si>
  <si>
    <t>4858</t>
  </si>
  <si>
    <t>4859</t>
  </si>
  <si>
    <t>4860</t>
  </si>
  <si>
    <t>4861</t>
  </si>
  <si>
    <t>4861R</t>
  </si>
  <si>
    <t>5031</t>
  </si>
  <si>
    <t>5012</t>
  </si>
  <si>
    <t>5032</t>
  </si>
  <si>
    <t>5033</t>
  </si>
  <si>
    <t>5012R</t>
  </si>
  <si>
    <t>5186</t>
  </si>
  <si>
    <t>5184</t>
  </si>
  <si>
    <t>5185</t>
  </si>
  <si>
    <t>5190</t>
  </si>
  <si>
    <t>5184R</t>
  </si>
  <si>
    <t>5268</t>
  </si>
  <si>
    <t>5269</t>
  </si>
  <si>
    <t>5270</t>
  </si>
  <si>
    <t>5271</t>
  </si>
  <si>
    <t>5271R</t>
  </si>
  <si>
    <t>Amex - JGK</t>
  </si>
  <si>
    <t>4993</t>
  </si>
  <si>
    <t>5090</t>
  </si>
  <si>
    <t>1441</t>
  </si>
  <si>
    <t>01112013</t>
  </si>
  <si>
    <t>01252013</t>
  </si>
  <si>
    <t>02112013</t>
  </si>
  <si>
    <t>02152013</t>
  </si>
  <si>
    <t>1483</t>
  </si>
  <si>
    <t>1496</t>
  </si>
  <si>
    <t>1507</t>
  </si>
  <si>
    <t>MC213exp</t>
  </si>
  <si>
    <t>02252013</t>
  </si>
  <si>
    <t>Amex - EL</t>
  </si>
  <si>
    <t>4835</t>
  </si>
  <si>
    <t>Amex - SM</t>
  </si>
  <si>
    <t>04282013</t>
  </si>
  <si>
    <t>02272013</t>
  </si>
  <si>
    <t>10214A</t>
  </si>
  <si>
    <t>030613</t>
  </si>
  <si>
    <t>03142013</t>
  </si>
  <si>
    <t>04022013</t>
  </si>
  <si>
    <t>04112013</t>
  </si>
  <si>
    <t>05062013</t>
  </si>
  <si>
    <t>130206</t>
  </si>
  <si>
    <t>Razoo Foundation</t>
  </si>
  <si>
    <t>Proteus Funds</t>
  </si>
  <si>
    <t>Chelsea Green Publishing</t>
  </si>
  <si>
    <t>Positive Futures / Yes</t>
  </si>
  <si>
    <t>Washington Monthly LLC</t>
  </si>
  <si>
    <t>RH Reality Check</t>
  </si>
  <si>
    <t>People Power Media - Joseph Smooke</t>
  </si>
  <si>
    <t>Bitch Media B-Word Worldwide Inc.</t>
  </si>
  <si>
    <t>Community Renewal Society</t>
  </si>
  <si>
    <t>Applied Research  Center</t>
  </si>
  <si>
    <t>Gregory Palast</t>
  </si>
  <si>
    <t>Political Research Associates</t>
  </si>
  <si>
    <t>Brave New Foundation</t>
  </si>
  <si>
    <t>Center for American Progress</t>
  </si>
  <si>
    <t>TruthDig</t>
  </si>
  <si>
    <t>Liberty Media for Women, LLC</t>
  </si>
  <si>
    <t>IPS North America</t>
  </si>
  <si>
    <t>Feet In 2 Worlds - John Rudolph</t>
  </si>
  <si>
    <t>International Media Project</t>
  </si>
  <si>
    <t>Global Vision, Inc.</t>
  </si>
  <si>
    <t>Eventbrite</t>
  </si>
  <si>
    <t>NewsTaco LLC</t>
  </si>
  <si>
    <t>The Orion Society</t>
  </si>
  <si>
    <t>Institute for Labor Mental Health</t>
  </si>
  <si>
    <t>The Nation Institute</t>
  </si>
  <si>
    <t>The Nation Company L.P.</t>
  </si>
  <si>
    <t>Peis</t>
  </si>
  <si>
    <t>The Progressive Inc.</t>
  </si>
  <si>
    <t>The Young Turks LLC</t>
  </si>
  <si>
    <t>Joann L. Kalenak - High Country News</t>
  </si>
  <si>
    <t>Roxanne Cooper - Alternet</t>
  </si>
  <si>
    <t>Truthout</t>
  </si>
  <si>
    <t>Institute for Public Affairs</t>
  </si>
  <si>
    <t>Postive Future/Yes Magazine</t>
  </si>
  <si>
    <t>Care2.com, Inc.</t>
  </si>
  <si>
    <t>American Express Corporation</t>
  </si>
  <si>
    <t>Modelsmith Group LLC</t>
  </si>
  <si>
    <t>Walker, Deborah</t>
  </si>
  <si>
    <t>McNabb, Kaitlin</t>
  </si>
  <si>
    <t>Precision Media Group</t>
  </si>
  <si>
    <t>Rachlis, Kit</t>
  </si>
  <si>
    <t>Rapoza, Kenneth</t>
  </si>
  <si>
    <t>Mitchell, Amy</t>
  </si>
  <si>
    <t>Common Cause</t>
  </si>
  <si>
    <t>Sedgwick Claims Management Services, Inc.</t>
  </si>
  <si>
    <t>Independent World Television</t>
  </si>
  <si>
    <t>Free Speech Radio News.</t>
  </si>
  <si>
    <t>Community Renewal Society.</t>
  </si>
  <si>
    <t>Public News Service.</t>
  </si>
  <si>
    <t>TruthOut.</t>
  </si>
  <si>
    <t>International Media Project.</t>
  </si>
  <si>
    <t>Center for American Progress.</t>
  </si>
  <si>
    <t>The Nation Company</t>
  </si>
  <si>
    <t>New America Media</t>
  </si>
  <si>
    <t>News Taco</t>
  </si>
  <si>
    <t>Center for Media Change/Oakland Local</t>
  </si>
  <si>
    <t>YES! Magazine</t>
  </si>
  <si>
    <t>Visceral Ventures  LLC</t>
  </si>
  <si>
    <t>Wyndham Baltimore Peabody Court</t>
  </si>
  <si>
    <t>To released restricted grant income related to TMC</t>
  </si>
  <si>
    <t>To release restricted grant income related to TMC project</t>
  </si>
  <si>
    <t>TMC Donations</t>
  </si>
  <si>
    <t>Project Support</t>
  </si>
  <si>
    <t>Deposit $55,092.97</t>
  </si>
  <si>
    <t>Donations</t>
  </si>
  <si>
    <t>Deposit $12,030.95</t>
  </si>
  <si>
    <t>Deposit $6,727.35</t>
  </si>
  <si>
    <t>Donation</t>
  </si>
  <si>
    <t>gww-to book 2013 TMC Membership dues from GWW</t>
  </si>
  <si>
    <t>2013 TMC Membership Dues</t>
  </si>
  <si>
    <t>2012 &amp; 2013 TMC Membership Dues</t>
  </si>
  <si>
    <t>Deposit $58,671.58</t>
  </si>
  <si>
    <t>2013 TMC Membership Dues - Rui Kaneya</t>
  </si>
  <si>
    <t>2012 TMC Membership Dues</t>
  </si>
  <si>
    <t>2013 Annual Meeting</t>
  </si>
  <si>
    <t>Tikkun Magazines 2013 TMC Membership Dues</t>
  </si>
  <si>
    <t>Workers Independent News - 2013 TMC Membership Dues</t>
  </si>
  <si>
    <t>Shared Use of Vocus Database</t>
  </si>
  <si>
    <t>Shared Use Vocus Database</t>
  </si>
  <si>
    <t>To Accrue Vacation for December 2012</t>
  </si>
  <si>
    <t>To Accrue Vacation PR Tax for December 2012</t>
  </si>
  <si>
    <t>To record Payroll for period ending 01/15/2013</t>
  </si>
  <si>
    <t>To record Payroll Taxes for period ending 01/15/2013</t>
  </si>
  <si>
    <t>To record Payroll for period ending 01/31/2013</t>
  </si>
  <si>
    <t>To record Payroll Taxes for period ending 01/31/2013</t>
  </si>
  <si>
    <t>Workers Comp Insurance - Chartis</t>
  </si>
  <si>
    <t>To Accrue Vacation for January 2013</t>
  </si>
  <si>
    <t>To Accrue Vacation Payroll Tax for January 2013</t>
  </si>
  <si>
    <t>To record Payroll for period ending 2/15/2013</t>
  </si>
  <si>
    <t>To record Payroll Taxes for period ending 2/15/2013</t>
  </si>
  <si>
    <t>To Accrue Vacation for February 2013</t>
  </si>
  <si>
    <t>To Accrue Vacation PR Tax for February 2013</t>
  </si>
  <si>
    <t>To record Payroll for period ending 2/28/2013</t>
  </si>
  <si>
    <t>To record Payroll Taxes for period ending 2/28/2013</t>
  </si>
  <si>
    <t>To record Payroll for period ending 3/15/2013</t>
  </si>
  <si>
    <t>To record Payroll Taxes for period ending 3/15/2013</t>
  </si>
  <si>
    <t>To Accrue Vacation for March 2013</t>
  </si>
  <si>
    <t>To Accrue Vacation PR Tax for March 2013</t>
  </si>
  <si>
    <t>To record Payroll for period ending 3/31/2013</t>
  </si>
  <si>
    <t>To record Payroll Taxes for period ending 3/31/2013</t>
  </si>
  <si>
    <t>To record Payroll for period ending 4/15/2013</t>
  </si>
  <si>
    <t>To record Payroll Taxes for period ending 4/15/2013</t>
  </si>
  <si>
    <t>To record Payroll for period ending 4/30/2013</t>
  </si>
  <si>
    <t>To record Payroll Taxes for period ending 4/30/2013</t>
  </si>
  <si>
    <t>To Accrue Vacation for April 2013</t>
  </si>
  <si>
    <t>To Accrue Vacation PR Tax for April 2013</t>
  </si>
  <si>
    <t>Acct #3796-059754-71003</t>
  </si>
  <si>
    <t>Hootsuite Media</t>
  </si>
  <si>
    <t>Laughing Squid Web hosting</t>
  </si>
  <si>
    <t>Laughing Squid Web Hosting</t>
  </si>
  <si>
    <t>to record 7% of grants received in January 2013</t>
  </si>
  <si>
    <t>February 2013 Sponsorship Fee of 7% of TMC's grants received</t>
  </si>
  <si>
    <t>Inv. 1441</t>
  </si>
  <si>
    <t>Bi-Weekly Contractor Extension: 01/01-01/11/2013</t>
  </si>
  <si>
    <t>Bi-Weekly Contractor Extension: 01/14-01/25/2013</t>
  </si>
  <si>
    <t>TMC Annual Meeting</t>
  </si>
  <si>
    <t>TMC Website Upgrades</t>
  </si>
  <si>
    <t>Inv. 1483</t>
  </si>
  <si>
    <t>Catchafire</t>
  </si>
  <si>
    <t>Inv. 1496</t>
  </si>
  <si>
    <t>Inv. 1507</t>
  </si>
  <si>
    <t>Gogo Air</t>
  </si>
  <si>
    <t>Inv. MC213exp</t>
  </si>
  <si>
    <t>TMC Travel Reimbursement</t>
  </si>
  <si>
    <t>Verio</t>
  </si>
  <si>
    <t>Survey Monkey</t>
  </si>
  <si>
    <t>Go Daddy</t>
  </si>
  <si>
    <t>Anymeeting.com</t>
  </si>
  <si>
    <t>Anymeeting</t>
  </si>
  <si>
    <t>Vocus</t>
  </si>
  <si>
    <t>Amazon</t>
  </si>
  <si>
    <t>Amex Renewal Membership Fee</t>
  </si>
  <si>
    <t>Office Postage</t>
  </si>
  <si>
    <t>Delta Air</t>
  </si>
  <si>
    <t>United Airlines</t>
  </si>
  <si>
    <t>Sheraton Hotel-Denver</t>
  </si>
  <si>
    <t>Advantage Rental Car</t>
  </si>
  <si>
    <t>Supershuttle</t>
  </si>
  <si>
    <t>Sheraton Denver</t>
  </si>
  <si>
    <t>Acct FOUNDA21109005 03/28 -04/27/2013</t>
  </si>
  <si>
    <t>TMC Annual Meeting Reimbursement</t>
  </si>
  <si>
    <t>Knight Digital Registration</t>
  </si>
  <si>
    <t>A. Ollstein Travel Reimbursement</t>
  </si>
  <si>
    <t>Rui Kaneya - TMC Travel Reimb.</t>
  </si>
  <si>
    <t>Mark Scheerer TMC Travel Reimb.</t>
  </si>
  <si>
    <t>Inv. 10214</t>
  </si>
  <si>
    <t>Inv. 030613</t>
  </si>
  <si>
    <t>MPREP - NCMR Travel Stipend (Emily Crockett)</t>
  </si>
  <si>
    <t>NCMR Travel Stipend (L. Miranda)</t>
  </si>
  <si>
    <t>NCMR Travel Stipend (P. Schurmann)</t>
  </si>
  <si>
    <t>NCMR Travel Stipend - J. Luna</t>
  </si>
  <si>
    <t>TMC - MREP Reporting Balance</t>
  </si>
  <si>
    <t>NCMR Travel Stipend (M. Lunn/E. Stoner)</t>
  </si>
  <si>
    <t>Inv. 130206, Travel Expenses</t>
  </si>
  <si>
    <t>TMC Conference, #79449512</t>
  </si>
  <si>
    <t>TMC</t>
  </si>
  <si>
    <t>TMC Collab-Media Policy Project</t>
  </si>
  <si>
    <t>TMC Vocus</t>
  </si>
  <si>
    <t>TMC Meetings - Annual</t>
  </si>
  <si>
    <t>TMC Communications/Outreach</t>
  </si>
  <si>
    <t>TMC CJTI</t>
  </si>
  <si>
    <t>TMC-CONF</t>
  </si>
  <si>
    <t>TMC Meetings - Regional</t>
  </si>
  <si>
    <t>TOTAL</t>
  </si>
  <si>
    <t>Net Ordinary Income</t>
  </si>
  <si>
    <t>Net Income</t>
  </si>
  <si>
    <t>GRANT BALANCE FROM PRIOR YEAR</t>
  </si>
  <si>
    <t>TMC-IILABS-Metrics</t>
  </si>
  <si>
    <t>2013 ACTIVITY</t>
  </si>
  <si>
    <t>87273</t>
  </si>
  <si>
    <t>Deposit $9,044.99</t>
  </si>
  <si>
    <t>91064</t>
  </si>
  <si>
    <t>Deposit $69.05</t>
  </si>
  <si>
    <t>1187</t>
  </si>
  <si>
    <t>Quixote Foundation</t>
  </si>
  <si>
    <t>Deposit $30,323.46</t>
  </si>
  <si>
    <t>50510</t>
  </si>
  <si>
    <t>The American Prospect, Inc.</t>
  </si>
  <si>
    <t>50578</t>
  </si>
  <si>
    <t>The American Prospect</t>
  </si>
  <si>
    <t>169881</t>
  </si>
  <si>
    <t>Community Service Society of New York</t>
  </si>
  <si>
    <t>5751</t>
  </si>
  <si>
    <t>Investigative News Network</t>
  </si>
  <si>
    <t>Network of Networks Dinner Sponsorship</t>
  </si>
  <si>
    <t>50516</t>
  </si>
  <si>
    <t>Shared TMC Database</t>
  </si>
  <si>
    <t>5338</t>
  </si>
  <si>
    <t>To record payroll for period ending 5/15/2013</t>
  </si>
  <si>
    <t>To record payroll taxes for period ending 5/15/2013</t>
  </si>
  <si>
    <t>5337</t>
  </si>
  <si>
    <t>Chartis- To record workers comp expense for May</t>
  </si>
  <si>
    <t>5339</t>
  </si>
  <si>
    <t>To record payroll for period ending 5/31/2013</t>
  </si>
  <si>
    <t>To record payroll taxes for period ending 5/31/2013</t>
  </si>
  <si>
    <t>5465</t>
  </si>
  <si>
    <t>To Accrue Vacation for May 2013</t>
  </si>
  <si>
    <t>To Accrue Vacation PR Tax for May 2013</t>
  </si>
  <si>
    <t>5465R</t>
  </si>
  <si>
    <t>5462</t>
  </si>
  <si>
    <t>To record payroll for period ending 6/15/13</t>
  </si>
  <si>
    <t>To record payroll taxes for period ending 6/15/13</t>
  </si>
  <si>
    <t>5463</t>
  </si>
  <si>
    <t>To record payroll for period ending 6/30/13</t>
  </si>
  <si>
    <t>To record payroll taxes for period ending 6/30/13</t>
  </si>
  <si>
    <t>5464</t>
  </si>
  <si>
    <t>AIG - To record workers comp expense for June</t>
  </si>
  <si>
    <t>5466</t>
  </si>
  <si>
    <t>To Accrue Vacation for June 2013</t>
  </si>
  <si>
    <t>To Accrue Vacation PR Tax for June 2013</t>
  </si>
  <si>
    <t>5466R</t>
  </si>
  <si>
    <t>5586</t>
  </si>
  <si>
    <t>To record payroll for period ending 7/15/13</t>
  </si>
  <si>
    <t>To record payroll taxes for period ending 7/15/13</t>
  </si>
  <si>
    <t>5587</t>
  </si>
  <si>
    <t>To record payroll for period ending 7/31/13</t>
  </si>
  <si>
    <t>To record payroll taxes for period ending 7/31/13</t>
  </si>
  <si>
    <t>5588</t>
  </si>
  <si>
    <t>AIG - To record workers comp expense for July</t>
  </si>
  <si>
    <t>5589</t>
  </si>
  <si>
    <t>To accrue vacation for July 2013</t>
  </si>
  <si>
    <t>Laughing Squid</t>
  </si>
  <si>
    <t>5615</t>
  </si>
  <si>
    <t>to record 7% of grants received in March 2013</t>
  </si>
  <si>
    <t>5616</t>
  </si>
  <si>
    <t>to record 7% of grants received in April 2013</t>
  </si>
  <si>
    <t>5617</t>
  </si>
  <si>
    <t>to record 7% of grants received in May 2013</t>
  </si>
  <si>
    <t>5618</t>
  </si>
  <si>
    <t>to record 7% of grants received in June 2013</t>
  </si>
  <si>
    <t>5619</t>
  </si>
  <si>
    <t>to record 7% of grants received in July 2013</t>
  </si>
  <si>
    <t>1745212 · TMC Office Rent</t>
  </si>
  <si>
    <t>05242013</t>
  </si>
  <si>
    <t>San Francisco Public Press</t>
  </si>
  <si>
    <t>The Media Consortium 6/1 - 8/31/13</t>
  </si>
  <si>
    <t>Total 1745212 · TMC Office Rent</t>
  </si>
  <si>
    <t>1745268 · TMC Miscellaneous</t>
  </si>
  <si>
    <t>Craigslist</t>
  </si>
  <si>
    <t>TMC Intern - House</t>
  </si>
  <si>
    <t>Total 1745268 · TMC Miscellaneous</t>
  </si>
  <si>
    <t>Advantage</t>
  </si>
  <si>
    <t>Milner Hotel</t>
  </si>
  <si>
    <t>Thrifty</t>
  </si>
  <si>
    <t>CSJ Convention Center</t>
  </si>
  <si>
    <t>06272013</t>
  </si>
  <si>
    <t>Acct FOUNDA21109005, 05/27/13 - 06/26/13</t>
  </si>
  <si>
    <t>06042013</t>
  </si>
  <si>
    <t>Mok, Lily</t>
  </si>
  <si>
    <t>Il Fornaio</t>
  </si>
  <si>
    <t>ONA</t>
  </si>
  <si>
    <t>050228-1161</t>
  </si>
  <si>
    <t>Grist Magazine</t>
  </si>
  <si>
    <t>Inv. 050228-1161</t>
  </si>
  <si>
    <t>10743</t>
  </si>
  <si>
    <t>Inv. 10743</t>
  </si>
  <si>
    <t>11376</t>
  </si>
  <si>
    <t>Inv. 11376</t>
  </si>
  <si>
    <t>06262013</t>
  </si>
  <si>
    <t>Ms. Magazine</t>
  </si>
  <si>
    <t>Reproductive Justice Pilot Project</t>
  </si>
  <si>
    <t>Bitch Media</t>
  </si>
  <si>
    <t>Reproductive Rights Reporting Pilot Project</t>
  </si>
  <si>
    <t>In These Times/Institute for Public Affai</t>
  </si>
  <si>
    <t>NCMR Travel/1st half of MPREP</t>
  </si>
  <si>
    <t>62813TMC</t>
  </si>
  <si>
    <t>Inv. 62813TMC</t>
  </si>
  <si>
    <t>06292013</t>
  </si>
  <si>
    <t>Reproductive Justice Pilot Program</t>
  </si>
  <si>
    <t>07162013</t>
  </si>
  <si>
    <t>TMC - Media Policy Fellowship Program Funds</t>
  </si>
  <si>
    <t>TMC Comm/Outreach</t>
  </si>
  <si>
    <t>TMC Collab-M.P.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</si>
</sst>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164" formatCode="mm/dd/yyyy"/>
    <numFmt numFmtId="165" formatCode="#,##0.00;\-#,##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0">
    <xf numFmtId="0" fontId="0" fillId="0" borderId="0" xfId="0"/>
    <xf numFmtId="49" fontId="3" fillId="0" borderId="0" xfId="0" applyNumberFormat="1" applyFont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49" fontId="3" fillId="0" borderId="0" xfId="0" applyNumberFormat="1" applyFont="1"/>
    <xf numFmtId="0" fontId="0" fillId="0" borderId="0" xfId="0" applyFont="1"/>
    <xf numFmtId="0" fontId="3" fillId="0" borderId="0" xfId="0" applyFont="1"/>
    <xf numFmtId="0" fontId="3" fillId="0" borderId="0" xfId="0" applyNumberFormat="1" applyFont="1"/>
    <xf numFmtId="0" fontId="0" fillId="0" borderId="0" xfId="0" applyNumberFormat="1" applyFont="1"/>
    <xf numFmtId="7" fontId="4" fillId="0" borderId="0" xfId="0" applyNumberFormat="1" applyFont="1"/>
    <xf numFmtId="7" fontId="4" fillId="0" borderId="0" xfId="0" applyNumberFormat="1" applyFont="1" applyBorder="1"/>
    <xf numFmtId="7" fontId="4" fillId="0" borderId="3" xfId="0" applyNumberFormat="1" applyFont="1" applyBorder="1"/>
    <xf numFmtId="7" fontId="4" fillId="0" borderId="4" xfId="0" applyNumberFormat="1" applyFont="1" applyBorder="1"/>
    <xf numFmtId="7" fontId="3" fillId="0" borderId="6" xfId="0" applyNumberFormat="1" applyFont="1" applyBorder="1"/>
    <xf numFmtId="49" fontId="5" fillId="0" borderId="0" xfId="0" applyNumberFormat="1" applyFont="1"/>
    <xf numFmtId="49" fontId="3" fillId="0" borderId="5" xfId="0" applyNumberFormat="1" applyFont="1" applyBorder="1"/>
    <xf numFmtId="7" fontId="4" fillId="0" borderId="5" xfId="0" applyNumberFormat="1" applyFont="1" applyBorder="1"/>
    <xf numFmtId="7" fontId="0" fillId="0" borderId="0" xfId="0" applyNumberFormat="1" applyFont="1"/>
    <xf numFmtId="49" fontId="0" fillId="0" borderId="0" xfId="0" applyNumberFormat="1" applyFont="1" applyAlignment="1">
      <alignment horizontal="center"/>
    </xf>
    <xf numFmtId="164" fontId="3" fillId="0" borderId="0" xfId="0" applyNumberFormat="1" applyFont="1"/>
    <xf numFmtId="165" fontId="3" fillId="0" borderId="0" xfId="0" applyNumberFormat="1" applyFont="1"/>
    <xf numFmtId="49" fontId="4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165" fontId="4" fillId="0" borderId="2" xfId="0" applyNumberFormat="1" applyFont="1" applyBorder="1"/>
    <xf numFmtId="165" fontId="4" fillId="0" borderId="0" xfId="0" applyNumberFormat="1" applyFont="1" applyBorder="1"/>
    <xf numFmtId="165" fontId="4" fillId="0" borderId="4" xfId="0" applyNumberFormat="1" applyFont="1" applyBorder="1"/>
    <xf numFmtId="165" fontId="4" fillId="0" borderId="3" xfId="0" applyNumberFormat="1" applyFont="1" applyBorder="1"/>
    <xf numFmtId="49" fontId="0" fillId="0" borderId="0" xfId="0" applyNumberFormat="1" applyFont="1"/>
    <xf numFmtId="165" fontId="3" fillId="0" borderId="6" xfId="0" applyNumberFormat="1" applyFont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Relationship Id="rId2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25400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25400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25400</xdr:rowOff>
        </xdr:to>
        <xdr:sp macro="" textlink="">
          <xdr:nvSpPr>
            <xdr:cNvPr id="6145" name="FILTER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25400</xdr:rowOff>
        </xdr:to>
        <xdr:sp macro="" textlink="">
          <xdr:nvSpPr>
            <xdr:cNvPr id="6146" name="HEADER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 enableFormatConditionsCalculation="0"/>
  <dimension ref="A1:T41"/>
  <sheetViews>
    <sheetView tabSelected="1" workbookViewId="0">
      <pane xSplit="7" ySplit="1" topLeftCell="O14" activePane="bottomRight" state="frozenSplit"/>
      <selection pane="topRight" activeCell="H1" sqref="H1"/>
      <selection pane="bottomLeft" activeCell="A2" sqref="A2"/>
      <selection pane="bottomRight" activeCell="R35" sqref="R35"/>
    </sheetView>
  </sheetViews>
  <sheetFormatPr baseColWidth="10" defaultColWidth="8.83203125" defaultRowHeight="14" x14ac:dyDescent="0"/>
  <cols>
    <col min="1" max="6" width="3" style="7" customWidth="1"/>
    <col min="7" max="7" width="42.6640625" style="7" bestFit="1" customWidth="1"/>
    <col min="8" max="8" width="13.33203125" style="8" bestFit="1" customWidth="1"/>
    <col min="9" max="9" width="20.5" style="8" bestFit="1" customWidth="1"/>
    <col min="10" max="10" width="12.6640625" style="8" bestFit="1" customWidth="1"/>
    <col min="11" max="11" width="11.33203125" style="8" bestFit="1" customWidth="1"/>
    <col min="12" max="12" width="26.5" style="8" bestFit="1" customWidth="1"/>
    <col min="13" max="13" width="23.1640625" style="8" bestFit="1" customWidth="1"/>
    <col min="14" max="14" width="21.1640625" style="8" bestFit="1" customWidth="1"/>
    <col min="15" max="15" width="23.6640625" style="8" bestFit="1" customWidth="1"/>
    <col min="16" max="16" width="25.5" style="8" bestFit="1" customWidth="1"/>
    <col min="17" max="17" width="12" style="8" bestFit="1" customWidth="1"/>
    <col min="18" max="18" width="13.33203125" style="8" bestFit="1" customWidth="1"/>
    <col min="19" max="19" width="8.83203125" style="5"/>
    <col min="20" max="20" width="11.5" style="5" bestFit="1" customWidth="1"/>
    <col min="21" max="16384" width="8.83203125" style="5"/>
  </cols>
  <sheetData>
    <row r="1" spans="1:20" s="3" customFormat="1" ht="15" thickBot="1">
      <c r="A1" s="1"/>
      <c r="B1" s="1"/>
      <c r="C1" s="1"/>
      <c r="D1" s="1"/>
      <c r="E1" s="1"/>
      <c r="F1" s="1"/>
      <c r="G1" s="1"/>
      <c r="H1" s="2" t="s">
        <v>309</v>
      </c>
      <c r="I1" s="2" t="s">
        <v>321</v>
      </c>
      <c r="J1" s="2" t="s">
        <v>315</v>
      </c>
      <c r="K1" s="2" t="s">
        <v>314</v>
      </c>
      <c r="L1" s="2" t="s">
        <v>426</v>
      </c>
      <c r="M1" s="2" t="s">
        <v>425</v>
      </c>
      <c r="N1" s="2" t="s">
        <v>393</v>
      </c>
      <c r="O1" s="2" t="s">
        <v>312</v>
      </c>
      <c r="P1" s="2" t="s">
        <v>316</v>
      </c>
      <c r="Q1" s="2" t="s">
        <v>311</v>
      </c>
      <c r="R1" s="2" t="s">
        <v>317</v>
      </c>
    </row>
    <row r="2" spans="1:20" ht="15" thickTop="1">
      <c r="A2" s="4"/>
      <c r="B2" s="4" t="s">
        <v>9</v>
      </c>
      <c r="C2" s="4"/>
      <c r="D2" s="4"/>
      <c r="E2" s="4"/>
      <c r="F2" s="4"/>
      <c r="G2" s="4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1:20">
      <c r="A3" s="4"/>
      <c r="B3" s="4"/>
      <c r="C3" s="4"/>
      <c r="D3" s="4" t="s">
        <v>10</v>
      </c>
      <c r="E3" s="4"/>
      <c r="F3" s="4"/>
      <c r="G3" s="4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20">
      <c r="A4" s="15"/>
      <c r="B4" s="15"/>
      <c r="C4" s="15"/>
      <c r="D4" s="15"/>
      <c r="E4" s="15"/>
      <c r="F4" s="15"/>
      <c r="G4" s="15" t="s">
        <v>320</v>
      </c>
      <c r="H4" s="16">
        <f>93772.66+5836-93.14-29551.66-1115.14-2250.58-10250-14900.74-2936.26-2584-38321.13-66.76-946.58-1000+113249</f>
        <v>108841.67</v>
      </c>
      <c r="I4" s="16">
        <v>47000</v>
      </c>
      <c r="J4" s="16">
        <v>-15430.14</v>
      </c>
      <c r="K4" s="16">
        <v>0</v>
      </c>
      <c r="L4" s="16">
        <v>4359.5</v>
      </c>
      <c r="M4" s="16">
        <v>-11192.39</v>
      </c>
      <c r="N4" s="16">
        <v>0</v>
      </c>
      <c r="O4" s="16">
        <v>-13962.93</v>
      </c>
      <c r="P4" s="16">
        <v>-14979.7</v>
      </c>
      <c r="Q4" s="16">
        <v>0</v>
      </c>
      <c r="R4" s="16">
        <f>ROUND(SUM(H4:Q4),5)</f>
        <v>104636.01</v>
      </c>
      <c r="T4" s="17"/>
    </row>
    <row r="5" spans="1:20">
      <c r="A5" s="4"/>
      <c r="B5" s="4"/>
      <c r="C5" s="4"/>
      <c r="D5" s="4"/>
      <c r="E5" s="4"/>
      <c r="F5" s="4"/>
      <c r="G5" s="4"/>
      <c r="H5" s="9"/>
      <c r="I5" s="9"/>
      <c r="J5" s="9"/>
      <c r="K5" s="9"/>
      <c r="L5" s="9"/>
      <c r="M5" s="9"/>
      <c r="N5" s="9"/>
      <c r="O5" s="9"/>
      <c r="P5" s="9"/>
      <c r="Q5" s="9"/>
      <c r="R5" s="9"/>
    </row>
    <row r="6" spans="1:20" ht="17">
      <c r="A6" s="4"/>
      <c r="B6" s="4"/>
      <c r="C6" s="4"/>
      <c r="D6" s="4"/>
      <c r="E6" s="4"/>
      <c r="F6" s="4"/>
      <c r="G6" s="14" t="s">
        <v>322</v>
      </c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20">
      <c r="A7" s="4"/>
      <c r="B7" s="4"/>
      <c r="C7" s="4"/>
      <c r="D7" s="4"/>
      <c r="E7" s="4" t="s">
        <v>11</v>
      </c>
      <c r="F7" s="4"/>
      <c r="G7" s="4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1:20">
      <c r="A8" s="4"/>
      <c r="B8" s="4"/>
      <c r="C8" s="4"/>
      <c r="D8" s="4"/>
      <c r="E8" s="4"/>
      <c r="F8" s="4" t="s">
        <v>12</v>
      </c>
      <c r="G8" s="4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20">
      <c r="A9" s="4"/>
      <c r="B9" s="4"/>
      <c r="C9" s="4"/>
      <c r="D9" s="4"/>
      <c r="E9" s="4"/>
      <c r="F9" s="4"/>
      <c r="G9" s="4" t="s">
        <v>13</v>
      </c>
      <c r="H9" s="9">
        <v>16475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f>ROUND(SUM(H9:Q9),5)</f>
        <v>16475</v>
      </c>
    </row>
    <row r="10" spans="1:20" ht="15" thickBot="1">
      <c r="A10" s="4"/>
      <c r="B10" s="4"/>
      <c r="C10" s="4"/>
      <c r="D10" s="4"/>
      <c r="E10" s="4"/>
      <c r="F10" s="4"/>
      <c r="G10" s="4" t="s">
        <v>15</v>
      </c>
      <c r="H10" s="10">
        <v>23937.69</v>
      </c>
      <c r="I10" s="10">
        <v>0</v>
      </c>
      <c r="J10" s="10">
        <v>0</v>
      </c>
      <c r="K10" s="10">
        <v>0</v>
      </c>
      <c r="L10" s="10">
        <v>30000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f>ROUND(SUM(H10:Q10),5)</f>
        <v>53937.69</v>
      </c>
    </row>
    <row r="11" spans="1:20" ht="15" thickBot="1">
      <c r="A11" s="4"/>
      <c r="B11" s="4"/>
      <c r="C11" s="4"/>
      <c r="D11" s="4"/>
      <c r="E11" s="4"/>
      <c r="F11" s="4" t="s">
        <v>17</v>
      </c>
      <c r="G11" s="4"/>
      <c r="H11" s="11">
        <f t="shared" ref="H11:Q11" si="0">ROUND(SUM(H8:H10),5)</f>
        <v>40412.69</v>
      </c>
      <c r="I11" s="11">
        <f t="shared" si="0"/>
        <v>0</v>
      </c>
      <c r="J11" s="11">
        <f t="shared" si="0"/>
        <v>0</v>
      </c>
      <c r="K11" s="11">
        <f t="shared" si="0"/>
        <v>0</v>
      </c>
      <c r="L11" s="11">
        <f t="shared" si="0"/>
        <v>30000</v>
      </c>
      <c r="M11" s="11">
        <f t="shared" si="0"/>
        <v>0</v>
      </c>
      <c r="N11" s="11">
        <f t="shared" ref="N11" si="1">ROUND(SUM(N8:N10),5)</f>
        <v>0</v>
      </c>
      <c r="O11" s="11">
        <f t="shared" si="0"/>
        <v>0</v>
      </c>
      <c r="P11" s="11">
        <f t="shared" si="0"/>
        <v>0</v>
      </c>
      <c r="Q11" s="11">
        <f t="shared" si="0"/>
        <v>0</v>
      </c>
      <c r="R11" s="11">
        <f>ROUND(SUM(H11:Q11),5)</f>
        <v>70412.69</v>
      </c>
    </row>
    <row r="12" spans="1:20" ht="29" customHeight="1">
      <c r="A12" s="4"/>
      <c r="B12" s="4"/>
      <c r="C12" s="4"/>
      <c r="D12" s="4"/>
      <c r="E12" s="4" t="s">
        <v>18</v>
      </c>
      <c r="F12" s="4"/>
      <c r="G12" s="4"/>
      <c r="H12" s="9">
        <f t="shared" ref="H12:Q12" si="2">ROUND(H7+H11,5)</f>
        <v>40412.69</v>
      </c>
      <c r="I12" s="9">
        <f t="shared" si="2"/>
        <v>0</v>
      </c>
      <c r="J12" s="9">
        <f t="shared" si="2"/>
        <v>0</v>
      </c>
      <c r="K12" s="9">
        <f t="shared" si="2"/>
        <v>0</v>
      </c>
      <c r="L12" s="9">
        <f t="shared" si="2"/>
        <v>30000</v>
      </c>
      <c r="M12" s="9">
        <f t="shared" si="2"/>
        <v>0</v>
      </c>
      <c r="N12" s="9">
        <f t="shared" ref="N12" si="3">ROUND(N7+N11,5)</f>
        <v>0</v>
      </c>
      <c r="O12" s="9">
        <f t="shared" si="2"/>
        <v>0</v>
      </c>
      <c r="P12" s="9">
        <f t="shared" si="2"/>
        <v>0</v>
      </c>
      <c r="Q12" s="9">
        <f t="shared" si="2"/>
        <v>0</v>
      </c>
      <c r="R12" s="9">
        <f>ROUND(SUM(H12:Q12),5)</f>
        <v>70412.69</v>
      </c>
    </row>
    <row r="13" spans="1:20" ht="29" customHeight="1">
      <c r="A13" s="4"/>
      <c r="B13" s="4"/>
      <c r="C13" s="4"/>
      <c r="D13" s="4"/>
      <c r="E13" s="4" t="s">
        <v>19</v>
      </c>
      <c r="F13" s="4"/>
      <c r="G13" s="4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20">
      <c r="A14" s="4"/>
      <c r="B14" s="4"/>
      <c r="C14" s="4"/>
      <c r="D14" s="4"/>
      <c r="E14" s="4"/>
      <c r="F14" s="4" t="s">
        <v>20</v>
      </c>
      <c r="G14" s="4"/>
      <c r="H14" s="9">
        <v>14900.52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f>ROUND(SUM(H14:Q14),5)</f>
        <v>14900.52</v>
      </c>
    </row>
    <row r="15" spans="1:20" ht="15" thickBot="1">
      <c r="A15" s="4"/>
      <c r="B15" s="4"/>
      <c r="C15" s="4"/>
      <c r="D15" s="4"/>
      <c r="E15" s="4"/>
      <c r="F15" s="4" t="s">
        <v>22</v>
      </c>
      <c r="G15" s="4"/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500</v>
      </c>
      <c r="Q15" s="10">
        <v>5750</v>
      </c>
      <c r="R15" s="10">
        <f>ROUND(SUM(H15:Q15),5)</f>
        <v>6250</v>
      </c>
    </row>
    <row r="16" spans="1:20" ht="15" thickBot="1">
      <c r="A16" s="4"/>
      <c r="B16" s="4"/>
      <c r="C16" s="4"/>
      <c r="D16" s="4"/>
      <c r="E16" s="4" t="s">
        <v>24</v>
      </c>
      <c r="F16" s="4"/>
      <c r="G16" s="4"/>
      <c r="H16" s="12">
        <f t="shared" ref="H16:Q16" si="4">ROUND(SUM(H13:H15),5)</f>
        <v>14900.52</v>
      </c>
      <c r="I16" s="12">
        <f t="shared" si="4"/>
        <v>0</v>
      </c>
      <c r="J16" s="12">
        <f t="shared" si="4"/>
        <v>0</v>
      </c>
      <c r="K16" s="12">
        <f t="shared" si="4"/>
        <v>0</v>
      </c>
      <c r="L16" s="12">
        <f t="shared" si="4"/>
        <v>0</v>
      </c>
      <c r="M16" s="12">
        <f t="shared" si="4"/>
        <v>0</v>
      </c>
      <c r="N16" s="12">
        <f t="shared" ref="N16" si="5">ROUND(SUM(N13:N15),5)</f>
        <v>0</v>
      </c>
      <c r="O16" s="12">
        <f t="shared" si="4"/>
        <v>0</v>
      </c>
      <c r="P16" s="12">
        <f t="shared" si="4"/>
        <v>500</v>
      </c>
      <c r="Q16" s="12">
        <f t="shared" si="4"/>
        <v>5750</v>
      </c>
      <c r="R16" s="12">
        <f>ROUND(SUM(H16:Q16),5)</f>
        <v>21150.52</v>
      </c>
    </row>
    <row r="17" spans="1:18" ht="29" customHeight="1" thickBot="1">
      <c r="A17" s="4"/>
      <c r="B17" s="4"/>
      <c r="C17" s="4"/>
      <c r="D17" s="4" t="s">
        <v>25</v>
      </c>
      <c r="E17" s="4"/>
      <c r="F17" s="4"/>
      <c r="G17" s="4"/>
      <c r="H17" s="11">
        <f t="shared" ref="H17:Q17" si="6">ROUND(H3+H12+H16,5)</f>
        <v>55313.21</v>
      </c>
      <c r="I17" s="11">
        <f t="shared" si="6"/>
        <v>0</v>
      </c>
      <c r="J17" s="11">
        <f t="shared" si="6"/>
        <v>0</v>
      </c>
      <c r="K17" s="11">
        <f t="shared" si="6"/>
        <v>0</v>
      </c>
      <c r="L17" s="11">
        <f t="shared" si="6"/>
        <v>30000</v>
      </c>
      <c r="M17" s="11">
        <f t="shared" si="6"/>
        <v>0</v>
      </c>
      <c r="N17" s="11">
        <f t="shared" ref="N17" si="7">ROUND(N3+N12+N16,5)</f>
        <v>0</v>
      </c>
      <c r="O17" s="11">
        <f t="shared" si="6"/>
        <v>0</v>
      </c>
      <c r="P17" s="11">
        <f t="shared" si="6"/>
        <v>500</v>
      </c>
      <c r="Q17" s="11">
        <f t="shared" si="6"/>
        <v>5750</v>
      </c>
      <c r="R17" s="11">
        <f>ROUND(SUM(H17:Q17),5)</f>
        <v>91563.21</v>
      </c>
    </row>
    <row r="18" spans="1:18" ht="29" customHeight="1">
      <c r="A18" s="4"/>
      <c r="B18" s="4"/>
      <c r="C18" s="4" t="s">
        <v>26</v>
      </c>
      <c r="D18" s="4"/>
      <c r="E18" s="4"/>
      <c r="F18" s="4"/>
      <c r="G18" s="4"/>
      <c r="H18" s="9">
        <f t="shared" ref="H18:R18" si="8">+H4+H17</f>
        <v>164154.88</v>
      </c>
      <c r="I18" s="9">
        <f t="shared" si="8"/>
        <v>47000</v>
      </c>
      <c r="J18" s="9">
        <f t="shared" si="8"/>
        <v>-15430.14</v>
      </c>
      <c r="K18" s="9">
        <f t="shared" si="8"/>
        <v>0</v>
      </c>
      <c r="L18" s="9">
        <f t="shared" si="8"/>
        <v>34359.5</v>
      </c>
      <c r="M18" s="9">
        <f t="shared" si="8"/>
        <v>-11192.39</v>
      </c>
      <c r="N18" s="9">
        <f t="shared" ref="N18" si="9">+N4+N17</f>
        <v>0</v>
      </c>
      <c r="O18" s="9">
        <f t="shared" si="8"/>
        <v>-13962.93</v>
      </c>
      <c r="P18" s="9">
        <f t="shared" si="8"/>
        <v>-14479.7</v>
      </c>
      <c r="Q18" s="9">
        <f t="shared" si="8"/>
        <v>5750</v>
      </c>
      <c r="R18" s="9">
        <f t="shared" si="8"/>
        <v>196199.22</v>
      </c>
    </row>
    <row r="19" spans="1:18" ht="29" customHeight="1">
      <c r="A19" s="4"/>
      <c r="B19" s="4"/>
      <c r="C19" s="4"/>
      <c r="D19" s="4" t="s">
        <v>27</v>
      </c>
      <c r="E19" s="4"/>
      <c r="F19" s="4"/>
      <c r="G19" s="4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1:18">
      <c r="A20" s="4"/>
      <c r="B20" s="4"/>
      <c r="C20" s="4"/>
      <c r="D20" s="4"/>
      <c r="E20" s="4" t="s">
        <v>28</v>
      </c>
      <c r="F20" s="4"/>
      <c r="G20" s="4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</row>
    <row r="21" spans="1:18">
      <c r="A21" s="4"/>
      <c r="B21" s="4"/>
      <c r="C21" s="4"/>
      <c r="D21" s="4"/>
      <c r="E21" s="4"/>
      <c r="F21" s="4" t="s">
        <v>29</v>
      </c>
      <c r="G21" s="4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</row>
    <row r="22" spans="1:18">
      <c r="A22" s="4"/>
      <c r="B22" s="4"/>
      <c r="C22" s="4"/>
      <c r="D22" s="4"/>
      <c r="E22" s="4"/>
      <c r="F22" s="4"/>
      <c r="G22" s="4" t="s">
        <v>30</v>
      </c>
      <c r="H22" s="9">
        <v>32486.03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f t="shared" ref="R22:R40" si="10">ROUND(SUM(H22:Q22),5)</f>
        <v>32486.03</v>
      </c>
    </row>
    <row r="23" spans="1:18">
      <c r="A23" s="4"/>
      <c r="B23" s="4"/>
      <c r="C23" s="4"/>
      <c r="D23" s="4"/>
      <c r="E23" s="4"/>
      <c r="F23" s="4"/>
      <c r="G23" s="4" t="s">
        <v>32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682.77</v>
      </c>
      <c r="P23" s="9">
        <v>0</v>
      </c>
      <c r="Q23" s="9">
        <v>0</v>
      </c>
      <c r="R23" s="9">
        <f t="shared" si="10"/>
        <v>682.77</v>
      </c>
    </row>
    <row r="24" spans="1:18">
      <c r="A24" s="4"/>
      <c r="B24" s="4"/>
      <c r="C24" s="4"/>
      <c r="D24" s="4"/>
      <c r="E24" s="4"/>
      <c r="F24" s="4"/>
      <c r="G24" s="4" t="s">
        <v>34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143.93</v>
      </c>
      <c r="N24" s="9">
        <v>0</v>
      </c>
      <c r="O24" s="9">
        <v>0</v>
      </c>
      <c r="P24" s="9">
        <v>0</v>
      </c>
      <c r="Q24" s="9">
        <v>0</v>
      </c>
      <c r="R24" s="9">
        <f t="shared" si="10"/>
        <v>143.93</v>
      </c>
    </row>
    <row r="25" spans="1:18">
      <c r="A25" s="4"/>
      <c r="B25" s="4"/>
      <c r="C25" s="4"/>
      <c r="D25" s="4"/>
      <c r="E25" s="4"/>
      <c r="F25" s="4"/>
      <c r="G25" s="4" t="s">
        <v>36</v>
      </c>
      <c r="H25" s="9">
        <v>4928.8999999999996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f t="shared" si="10"/>
        <v>4928.8999999999996</v>
      </c>
    </row>
    <row r="26" spans="1:18">
      <c r="A26" s="4"/>
      <c r="B26" s="4"/>
      <c r="C26" s="4"/>
      <c r="D26" s="4"/>
      <c r="E26" s="4"/>
      <c r="F26" s="4"/>
      <c r="G26" s="4" t="s">
        <v>38</v>
      </c>
      <c r="H26" s="9">
        <v>900</v>
      </c>
      <c r="I26" s="9">
        <v>0</v>
      </c>
      <c r="J26" s="9">
        <v>0</v>
      </c>
      <c r="K26" s="9">
        <v>2350</v>
      </c>
      <c r="L26" s="9">
        <v>0</v>
      </c>
      <c r="M26" s="9">
        <v>860</v>
      </c>
      <c r="N26" s="9">
        <v>0</v>
      </c>
      <c r="O26" s="9">
        <v>460</v>
      </c>
      <c r="P26" s="9">
        <v>0</v>
      </c>
      <c r="Q26" s="9">
        <v>0</v>
      </c>
      <c r="R26" s="9">
        <f t="shared" si="10"/>
        <v>4570</v>
      </c>
    </row>
    <row r="27" spans="1:18">
      <c r="A27" s="4"/>
      <c r="B27" s="4"/>
      <c r="C27" s="4"/>
      <c r="D27" s="4"/>
      <c r="E27" s="4"/>
      <c r="F27" s="4"/>
      <c r="G27" s="4" t="s">
        <v>40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605.84</v>
      </c>
      <c r="P27" s="9">
        <v>0</v>
      </c>
      <c r="Q27" s="9">
        <v>0</v>
      </c>
      <c r="R27" s="9">
        <f t="shared" si="10"/>
        <v>605.84</v>
      </c>
    </row>
    <row r="28" spans="1:18">
      <c r="A28" s="4"/>
      <c r="B28" s="4"/>
      <c r="C28" s="4"/>
      <c r="D28" s="4"/>
      <c r="E28" s="4"/>
      <c r="F28" s="4"/>
      <c r="G28" s="4" t="s">
        <v>42</v>
      </c>
      <c r="H28" s="9">
        <v>89.85</v>
      </c>
      <c r="I28" s="9">
        <v>0</v>
      </c>
      <c r="J28" s="9">
        <v>0</v>
      </c>
      <c r="K28" s="9">
        <v>59.58</v>
      </c>
      <c r="L28" s="9">
        <v>0</v>
      </c>
      <c r="M28" s="9">
        <v>5840.96</v>
      </c>
      <c r="N28" s="9">
        <v>0</v>
      </c>
      <c r="O28" s="9">
        <v>0</v>
      </c>
      <c r="P28" s="9">
        <v>0</v>
      </c>
      <c r="Q28" s="9">
        <v>0</v>
      </c>
      <c r="R28" s="9">
        <f t="shared" si="10"/>
        <v>5990.39</v>
      </c>
    </row>
    <row r="29" spans="1:18">
      <c r="A29" s="4"/>
      <c r="B29" s="4"/>
      <c r="C29" s="4"/>
      <c r="D29" s="4"/>
      <c r="E29" s="4"/>
      <c r="F29" s="4"/>
      <c r="G29" s="4" t="s">
        <v>44</v>
      </c>
      <c r="H29" s="9">
        <v>55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150</v>
      </c>
      <c r="O29" s="9">
        <v>0</v>
      </c>
      <c r="P29" s="9">
        <v>0</v>
      </c>
      <c r="Q29" s="9">
        <v>0</v>
      </c>
      <c r="R29" s="9">
        <f t="shared" si="10"/>
        <v>205</v>
      </c>
    </row>
    <row r="30" spans="1:18">
      <c r="A30" s="4"/>
      <c r="B30" s="4"/>
      <c r="C30" s="4"/>
      <c r="D30" s="4"/>
      <c r="E30" s="4"/>
      <c r="F30" s="4"/>
      <c r="G30" s="4" t="s">
        <v>46</v>
      </c>
      <c r="H30" s="9">
        <v>18.399999999999999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f t="shared" si="10"/>
        <v>18.399999999999999</v>
      </c>
    </row>
    <row r="31" spans="1:18">
      <c r="A31" s="4"/>
      <c r="B31" s="4"/>
      <c r="C31" s="4"/>
      <c r="D31" s="4"/>
      <c r="E31" s="4"/>
      <c r="F31" s="4"/>
      <c r="G31" s="4" t="s">
        <v>48</v>
      </c>
      <c r="H31" s="9">
        <v>412</v>
      </c>
      <c r="I31" s="9">
        <v>0</v>
      </c>
      <c r="J31" s="9">
        <v>834.14</v>
      </c>
      <c r="K31" s="9">
        <v>0</v>
      </c>
      <c r="L31" s="9">
        <v>0</v>
      </c>
      <c r="M31" s="9">
        <v>0</v>
      </c>
      <c r="N31" s="9">
        <v>0</v>
      </c>
      <c r="O31" s="9">
        <v>757.83</v>
      </c>
      <c r="P31" s="9">
        <v>344.33</v>
      </c>
      <c r="Q31" s="9">
        <v>0</v>
      </c>
      <c r="R31" s="9">
        <f t="shared" si="10"/>
        <v>2348.3000000000002</v>
      </c>
    </row>
    <row r="32" spans="1:18">
      <c r="A32" s="4"/>
      <c r="B32" s="4"/>
      <c r="C32" s="4"/>
      <c r="D32" s="4"/>
      <c r="E32" s="4"/>
      <c r="F32" s="4"/>
      <c r="G32" s="4" t="s">
        <v>50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300</v>
      </c>
      <c r="P32" s="9">
        <v>1289.49</v>
      </c>
      <c r="Q32" s="9">
        <v>0</v>
      </c>
      <c r="R32" s="9">
        <f t="shared" si="10"/>
        <v>1589.49</v>
      </c>
    </row>
    <row r="33" spans="1:18">
      <c r="A33" s="4"/>
      <c r="B33" s="4"/>
      <c r="C33" s="4"/>
      <c r="D33" s="4"/>
      <c r="E33" s="4"/>
      <c r="F33" s="4"/>
      <c r="G33" s="4" t="s">
        <v>52</v>
      </c>
      <c r="H33" s="9">
        <v>0</v>
      </c>
      <c r="I33" s="9">
        <v>0</v>
      </c>
      <c r="J33" s="9">
        <v>464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f t="shared" si="10"/>
        <v>464</v>
      </c>
    </row>
    <row r="34" spans="1:18">
      <c r="A34" s="4"/>
      <c r="B34" s="4"/>
      <c r="C34" s="4"/>
      <c r="D34" s="4"/>
      <c r="E34" s="4"/>
      <c r="F34" s="4"/>
      <c r="G34" s="4" t="s">
        <v>54</v>
      </c>
      <c r="H34" s="9">
        <v>0</v>
      </c>
      <c r="I34" s="9">
        <v>0</v>
      </c>
      <c r="J34" s="9">
        <v>0</v>
      </c>
      <c r="K34" s="9">
        <v>0</v>
      </c>
      <c r="L34" s="9">
        <v>17900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f t="shared" si="10"/>
        <v>17900</v>
      </c>
    </row>
    <row r="35" spans="1:18" ht="15" thickBot="1">
      <c r="A35" s="4"/>
      <c r="B35" s="4"/>
      <c r="C35" s="4"/>
      <c r="D35" s="4"/>
      <c r="E35" s="4"/>
      <c r="F35" s="4"/>
      <c r="G35" s="4" t="s">
        <v>56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7028.07</v>
      </c>
      <c r="P35" s="10">
        <v>500</v>
      </c>
      <c r="Q35" s="10">
        <v>0</v>
      </c>
      <c r="R35" s="10">
        <f t="shared" si="10"/>
        <v>7528.07</v>
      </c>
    </row>
    <row r="36" spans="1:18" ht="15" thickBot="1">
      <c r="A36" s="4"/>
      <c r="B36" s="4"/>
      <c r="C36" s="4"/>
      <c r="D36" s="4"/>
      <c r="E36" s="4"/>
      <c r="F36" s="4" t="s">
        <v>58</v>
      </c>
      <c r="G36" s="4"/>
      <c r="H36" s="12">
        <f t="shared" ref="H36:Q36" si="11">ROUND(SUM(H21:H35),5)</f>
        <v>38890.18</v>
      </c>
      <c r="I36" s="12">
        <f t="shared" si="11"/>
        <v>0</v>
      </c>
      <c r="J36" s="12">
        <f t="shared" si="11"/>
        <v>1298.1400000000001</v>
      </c>
      <c r="K36" s="12">
        <f t="shared" si="11"/>
        <v>2409.58</v>
      </c>
      <c r="L36" s="12">
        <f t="shared" si="11"/>
        <v>17900</v>
      </c>
      <c r="M36" s="12">
        <f t="shared" si="11"/>
        <v>6844.89</v>
      </c>
      <c r="N36" s="12">
        <f t="shared" ref="N36" si="12">ROUND(SUM(N21:N35),5)</f>
        <v>150</v>
      </c>
      <c r="O36" s="12">
        <f t="shared" si="11"/>
        <v>9834.51</v>
      </c>
      <c r="P36" s="12">
        <f t="shared" si="11"/>
        <v>2133.8200000000002</v>
      </c>
      <c r="Q36" s="12">
        <f t="shared" si="11"/>
        <v>0</v>
      </c>
      <c r="R36" s="12">
        <f t="shared" si="10"/>
        <v>79461.119999999995</v>
      </c>
    </row>
    <row r="37" spans="1:18" ht="29" customHeight="1" thickBot="1">
      <c r="A37" s="4"/>
      <c r="B37" s="4"/>
      <c r="C37" s="4"/>
      <c r="D37" s="4"/>
      <c r="E37" s="4" t="s">
        <v>59</v>
      </c>
      <c r="F37" s="4"/>
      <c r="G37" s="4"/>
      <c r="H37" s="12">
        <f t="shared" ref="H37:Q37" si="13">ROUND(H20+H36,5)</f>
        <v>38890.18</v>
      </c>
      <c r="I37" s="12">
        <f t="shared" si="13"/>
        <v>0</v>
      </c>
      <c r="J37" s="12">
        <f t="shared" si="13"/>
        <v>1298.1400000000001</v>
      </c>
      <c r="K37" s="12">
        <f t="shared" si="13"/>
        <v>2409.58</v>
      </c>
      <c r="L37" s="12">
        <f t="shared" si="13"/>
        <v>17900</v>
      </c>
      <c r="M37" s="12">
        <f t="shared" si="13"/>
        <v>6844.89</v>
      </c>
      <c r="N37" s="12">
        <f t="shared" ref="N37" si="14">ROUND(N20+N36,5)</f>
        <v>150</v>
      </c>
      <c r="O37" s="12">
        <f t="shared" si="13"/>
        <v>9834.51</v>
      </c>
      <c r="P37" s="12">
        <f t="shared" si="13"/>
        <v>2133.8200000000002</v>
      </c>
      <c r="Q37" s="12">
        <f t="shared" si="13"/>
        <v>0</v>
      </c>
      <c r="R37" s="12">
        <f t="shared" si="10"/>
        <v>79461.119999999995</v>
      </c>
    </row>
    <row r="38" spans="1:18" ht="29" customHeight="1" thickBot="1">
      <c r="A38" s="4"/>
      <c r="B38" s="4"/>
      <c r="C38" s="4"/>
      <c r="D38" s="4" t="s">
        <v>60</v>
      </c>
      <c r="E38" s="4"/>
      <c r="F38" s="4"/>
      <c r="G38" s="4"/>
      <c r="H38" s="12">
        <f t="shared" ref="H38:Q38" si="15">ROUND(H19+H37,5)</f>
        <v>38890.18</v>
      </c>
      <c r="I38" s="12">
        <f t="shared" si="15"/>
        <v>0</v>
      </c>
      <c r="J38" s="12">
        <f t="shared" si="15"/>
        <v>1298.1400000000001</v>
      </c>
      <c r="K38" s="12">
        <f t="shared" si="15"/>
        <v>2409.58</v>
      </c>
      <c r="L38" s="12">
        <f t="shared" si="15"/>
        <v>17900</v>
      </c>
      <c r="M38" s="12">
        <f t="shared" si="15"/>
        <v>6844.89</v>
      </c>
      <c r="N38" s="12">
        <f t="shared" ref="N38" si="16">ROUND(N19+N37,5)</f>
        <v>150</v>
      </c>
      <c r="O38" s="12">
        <f t="shared" si="15"/>
        <v>9834.51</v>
      </c>
      <c r="P38" s="12">
        <f t="shared" si="15"/>
        <v>2133.8200000000002</v>
      </c>
      <c r="Q38" s="12">
        <f t="shared" si="15"/>
        <v>0</v>
      </c>
      <c r="R38" s="12">
        <f t="shared" si="10"/>
        <v>79461.119999999995</v>
      </c>
    </row>
    <row r="39" spans="1:18" ht="29" customHeight="1" thickBot="1">
      <c r="A39" s="4"/>
      <c r="B39" s="4" t="s">
        <v>318</v>
      </c>
      <c r="C39" s="4"/>
      <c r="D39" s="4"/>
      <c r="E39" s="4"/>
      <c r="F39" s="4"/>
      <c r="G39" s="4"/>
      <c r="H39" s="12">
        <f t="shared" ref="H39:Q39" si="17">ROUND(H2+H18-H38,5)</f>
        <v>125264.7</v>
      </c>
      <c r="I39" s="12">
        <f t="shared" si="17"/>
        <v>47000</v>
      </c>
      <c r="J39" s="12">
        <f t="shared" si="17"/>
        <v>-16728.28</v>
      </c>
      <c r="K39" s="12">
        <f t="shared" si="17"/>
        <v>-2409.58</v>
      </c>
      <c r="L39" s="12">
        <f t="shared" si="17"/>
        <v>16459.5</v>
      </c>
      <c r="M39" s="12">
        <f t="shared" si="17"/>
        <v>-18037.28</v>
      </c>
      <c r="N39" s="12">
        <f t="shared" ref="N39" si="18">ROUND(N2+N18-N38,5)</f>
        <v>-150</v>
      </c>
      <c r="O39" s="12">
        <f t="shared" si="17"/>
        <v>-23797.439999999999</v>
      </c>
      <c r="P39" s="12">
        <f t="shared" si="17"/>
        <v>-16613.52</v>
      </c>
      <c r="Q39" s="12">
        <f t="shared" si="17"/>
        <v>5750</v>
      </c>
      <c r="R39" s="12">
        <f t="shared" si="10"/>
        <v>116738.1</v>
      </c>
    </row>
    <row r="40" spans="1:18" s="6" customFormat="1" ht="29" customHeight="1" thickBot="1">
      <c r="A40" s="4" t="s">
        <v>319</v>
      </c>
      <c r="B40" s="4"/>
      <c r="C40" s="4"/>
      <c r="D40" s="4"/>
      <c r="E40" s="4"/>
      <c r="F40" s="4"/>
      <c r="G40" s="4"/>
      <c r="H40" s="13">
        <f t="shared" ref="H40:Q40" si="19">H39</f>
        <v>125264.7</v>
      </c>
      <c r="I40" s="13">
        <f t="shared" si="19"/>
        <v>47000</v>
      </c>
      <c r="J40" s="13">
        <f t="shared" si="19"/>
        <v>-16728.28</v>
      </c>
      <c r="K40" s="13">
        <f t="shared" si="19"/>
        <v>-2409.58</v>
      </c>
      <c r="L40" s="13">
        <f t="shared" si="19"/>
        <v>16459.5</v>
      </c>
      <c r="M40" s="13">
        <f t="shared" si="19"/>
        <v>-18037.28</v>
      </c>
      <c r="N40" s="13">
        <f t="shared" ref="N40" si="20">N39</f>
        <v>-150</v>
      </c>
      <c r="O40" s="13">
        <f t="shared" si="19"/>
        <v>-23797.439999999999</v>
      </c>
      <c r="P40" s="13">
        <f t="shared" si="19"/>
        <v>-16613.52</v>
      </c>
      <c r="Q40" s="13">
        <f t="shared" si="19"/>
        <v>5750</v>
      </c>
      <c r="R40" s="13">
        <f t="shared" si="10"/>
        <v>116738.1</v>
      </c>
    </row>
    <row r="41" spans="1:18" ht="15" thickTop="1"/>
  </sheetData>
  <pageMargins left="0.2" right="0.2" top="0.75" bottom="0.5" header="0.25" footer="0.3"/>
  <pageSetup scale="70" orientation="landscape"/>
  <headerFooter>
    <oddHeader>&amp;L&amp;"Arial,Bold"&amp;8 4:52 PM
 05/29/13
 Accrual Basis&amp;C&amp;"Arial,Bold"&amp;12TMC Grant Reconciliation by Project&amp;14
&amp;10 January 1 through July 31 2013</oddHeader>
    <oddFooter>&amp;R&amp;"Arial,Bold"&amp;8 Page &amp;P of &amp;N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 enableFormatConditionsCalculation="0"/>
  <dimension ref="A1:Q285"/>
  <sheetViews>
    <sheetView workbookViewId="0">
      <pane xSplit="7" ySplit="1" topLeftCell="H2" activePane="bottomRight" state="frozenSplit"/>
      <selection pane="topRight" activeCell="H1" sqref="H1"/>
      <selection pane="bottomLeft" activeCell="A2" sqref="A2"/>
      <selection pane="bottomRight" activeCell="L12" sqref="L12"/>
    </sheetView>
  </sheetViews>
  <sheetFormatPr baseColWidth="10" defaultColWidth="8.83203125" defaultRowHeight="14" x14ac:dyDescent="0"/>
  <cols>
    <col min="1" max="6" width="3" style="8" customWidth="1"/>
    <col min="7" max="7" width="14.5" style="8" customWidth="1"/>
    <col min="8" max="8" width="2.33203125" style="8" customWidth="1"/>
    <col min="9" max="9" width="15.6640625" style="8" bestFit="1" customWidth="1"/>
    <col min="10" max="10" width="11.33203125" style="8" bestFit="1" customWidth="1"/>
    <col min="11" max="11" width="10.1640625" style="8" bestFit="1" customWidth="1"/>
    <col min="12" max="13" width="30.6640625" style="8" customWidth="1"/>
    <col min="14" max="14" width="32" style="8" bestFit="1" customWidth="1"/>
    <col min="15" max="16" width="11.33203125" style="8" bestFit="1" customWidth="1"/>
    <col min="17" max="17" width="10.1640625" style="8" bestFit="1" customWidth="1"/>
    <col min="18" max="16384" width="8.83203125" style="5"/>
  </cols>
  <sheetData>
    <row r="1" spans="1:17" s="3" customFormat="1" ht="15" thickBot="1">
      <c r="A1" s="18"/>
      <c r="B1" s="18"/>
      <c r="C1" s="18"/>
      <c r="D1" s="18"/>
      <c r="E1" s="18"/>
      <c r="F1" s="18"/>
      <c r="G1" s="18"/>
      <c r="H1" s="18"/>
      <c r="I1" s="2" t="s">
        <v>0</v>
      </c>
      <c r="J1" s="2" t="s">
        <v>1</v>
      </c>
      <c r="K1" s="2" t="s">
        <v>2</v>
      </c>
      <c r="L1" s="2" t="s">
        <v>3</v>
      </c>
      <c r="M1" s="2" t="s">
        <v>4</v>
      </c>
      <c r="N1" s="2" t="s">
        <v>5</v>
      </c>
      <c r="O1" s="2" t="s">
        <v>6</v>
      </c>
      <c r="P1" s="2" t="s">
        <v>7</v>
      </c>
      <c r="Q1" s="2" t="s">
        <v>8</v>
      </c>
    </row>
    <row r="2" spans="1:17" ht="15" thickTop="1">
      <c r="A2" s="4"/>
      <c r="B2" s="4" t="s">
        <v>9</v>
      </c>
      <c r="C2" s="4"/>
      <c r="D2" s="4"/>
      <c r="E2" s="4"/>
      <c r="F2" s="4"/>
      <c r="G2" s="4"/>
      <c r="H2" s="4"/>
      <c r="I2" s="4"/>
      <c r="J2" s="19"/>
      <c r="K2" s="4"/>
      <c r="L2" s="4"/>
      <c r="M2" s="4"/>
      <c r="N2" s="4"/>
      <c r="O2" s="20"/>
      <c r="P2" s="20"/>
      <c r="Q2" s="20"/>
    </row>
    <row r="3" spans="1:17">
      <c r="A3" s="4"/>
      <c r="B3" s="4"/>
      <c r="C3" s="4"/>
      <c r="D3" s="4" t="s">
        <v>10</v>
      </c>
      <c r="E3" s="4"/>
      <c r="F3" s="4"/>
      <c r="G3" s="4"/>
      <c r="H3" s="4"/>
      <c r="I3" s="4"/>
      <c r="J3" s="19"/>
      <c r="K3" s="4"/>
      <c r="L3" s="4"/>
      <c r="M3" s="4"/>
      <c r="N3" s="4"/>
      <c r="O3" s="20"/>
      <c r="P3" s="20"/>
      <c r="Q3" s="20"/>
    </row>
    <row r="4" spans="1:17">
      <c r="A4" s="4"/>
      <c r="B4" s="4"/>
      <c r="C4" s="4"/>
      <c r="D4" s="4"/>
      <c r="E4" s="4" t="s">
        <v>11</v>
      </c>
      <c r="F4" s="4"/>
      <c r="G4" s="4"/>
      <c r="H4" s="4"/>
      <c r="I4" s="4"/>
      <c r="J4" s="19"/>
      <c r="K4" s="4"/>
      <c r="L4" s="4"/>
      <c r="M4" s="4"/>
      <c r="N4" s="4"/>
      <c r="O4" s="20"/>
      <c r="P4" s="20"/>
      <c r="Q4" s="20"/>
    </row>
    <row r="5" spans="1:17">
      <c r="A5" s="4"/>
      <c r="B5" s="4"/>
      <c r="C5" s="4"/>
      <c r="D5" s="4"/>
      <c r="E5" s="4"/>
      <c r="F5" s="4" t="s">
        <v>12</v>
      </c>
      <c r="G5" s="4"/>
      <c r="H5" s="4"/>
      <c r="I5" s="4"/>
      <c r="J5" s="19"/>
      <c r="K5" s="4"/>
      <c r="L5" s="4"/>
      <c r="M5" s="4"/>
      <c r="N5" s="4"/>
      <c r="O5" s="20"/>
      <c r="P5" s="20"/>
      <c r="Q5" s="20"/>
    </row>
    <row r="6" spans="1:17">
      <c r="A6" s="4"/>
      <c r="B6" s="4"/>
      <c r="C6" s="4"/>
      <c r="D6" s="4"/>
      <c r="E6" s="4"/>
      <c r="F6" s="4"/>
      <c r="G6" s="4" t="s">
        <v>13</v>
      </c>
      <c r="H6" s="4"/>
      <c r="I6" s="4"/>
      <c r="J6" s="19"/>
      <c r="K6" s="4"/>
      <c r="L6" s="4"/>
      <c r="M6" s="4"/>
      <c r="N6" s="4"/>
      <c r="O6" s="20"/>
      <c r="P6" s="20"/>
      <c r="Q6" s="20"/>
    </row>
    <row r="7" spans="1:17">
      <c r="A7" s="21"/>
      <c r="B7" s="21"/>
      <c r="C7" s="21"/>
      <c r="D7" s="21"/>
      <c r="E7" s="21"/>
      <c r="F7" s="21"/>
      <c r="G7" s="21"/>
      <c r="H7" s="21"/>
      <c r="I7" s="21" t="s">
        <v>61</v>
      </c>
      <c r="J7" s="22">
        <v>41305</v>
      </c>
      <c r="K7" s="21" t="s">
        <v>64</v>
      </c>
      <c r="L7" s="21"/>
      <c r="M7" s="21" t="s">
        <v>213</v>
      </c>
      <c r="N7" s="21" t="s">
        <v>309</v>
      </c>
      <c r="O7" s="23"/>
      <c r="P7" s="23">
        <v>5387</v>
      </c>
      <c r="Q7" s="23">
        <v>5387</v>
      </c>
    </row>
    <row r="8" spans="1:17" ht="15" thickBot="1">
      <c r="A8" s="21"/>
      <c r="B8" s="21"/>
      <c r="C8" s="21"/>
      <c r="D8" s="21"/>
      <c r="E8" s="21"/>
      <c r="F8" s="21"/>
      <c r="G8" s="21"/>
      <c r="H8" s="21"/>
      <c r="I8" s="21" t="s">
        <v>61</v>
      </c>
      <c r="J8" s="22">
        <v>41333</v>
      </c>
      <c r="K8" s="21" t="s">
        <v>65</v>
      </c>
      <c r="L8" s="21"/>
      <c r="M8" s="21" t="s">
        <v>214</v>
      </c>
      <c r="N8" s="21" t="s">
        <v>309</v>
      </c>
      <c r="O8" s="24"/>
      <c r="P8" s="24">
        <v>11088</v>
      </c>
      <c r="Q8" s="24">
        <v>16475</v>
      </c>
    </row>
    <row r="9" spans="1:17">
      <c r="A9" s="21"/>
      <c r="B9" s="21"/>
      <c r="C9" s="21"/>
      <c r="D9" s="21"/>
      <c r="E9" s="21"/>
      <c r="F9" s="21"/>
      <c r="G9" s="21" t="s">
        <v>14</v>
      </c>
      <c r="H9" s="21"/>
      <c r="I9" s="21"/>
      <c r="J9" s="22"/>
      <c r="K9" s="21"/>
      <c r="L9" s="21"/>
      <c r="M9" s="21"/>
      <c r="N9" s="21"/>
      <c r="O9" s="23">
        <f>ROUND(SUM(O6:O8),5)</f>
        <v>0</v>
      </c>
      <c r="P9" s="23">
        <f>ROUND(SUM(P6:P8),5)</f>
        <v>16475</v>
      </c>
      <c r="Q9" s="23">
        <f>Q8</f>
        <v>16475</v>
      </c>
    </row>
    <row r="10" spans="1:17" ht="30" customHeight="1">
      <c r="A10" s="4"/>
      <c r="B10" s="4"/>
      <c r="C10" s="4"/>
      <c r="D10" s="4"/>
      <c r="E10" s="4"/>
      <c r="F10" s="4"/>
      <c r="G10" s="4" t="s">
        <v>15</v>
      </c>
      <c r="H10" s="4"/>
      <c r="I10" s="4"/>
      <c r="J10" s="19"/>
      <c r="K10" s="4"/>
      <c r="L10" s="4"/>
      <c r="M10" s="4"/>
      <c r="N10" s="4"/>
      <c r="O10" s="20"/>
      <c r="P10" s="20"/>
      <c r="Q10" s="20"/>
    </row>
    <row r="11" spans="1:17">
      <c r="A11" s="21"/>
      <c r="B11" s="21"/>
      <c r="C11" s="21"/>
      <c r="D11" s="21"/>
      <c r="E11" s="21"/>
      <c r="F11" s="21"/>
      <c r="G11" s="21"/>
      <c r="H11" s="21"/>
      <c r="I11" s="21" t="s">
        <v>62</v>
      </c>
      <c r="J11" s="22">
        <v>41289</v>
      </c>
      <c r="K11" s="21" t="s">
        <v>66</v>
      </c>
      <c r="L11" s="21" t="s">
        <v>154</v>
      </c>
      <c r="M11" s="21" t="s">
        <v>215</v>
      </c>
      <c r="N11" s="21" t="s">
        <v>309</v>
      </c>
      <c r="O11" s="23"/>
      <c r="P11" s="23">
        <v>77.680000000000007</v>
      </c>
      <c r="Q11" s="23">
        <v>77.680000000000007</v>
      </c>
    </row>
    <row r="12" spans="1:17">
      <c r="A12" s="21"/>
      <c r="B12" s="21"/>
      <c r="C12" s="21"/>
      <c r="D12" s="21"/>
      <c r="E12" s="21"/>
      <c r="F12" s="21"/>
      <c r="G12" s="21"/>
      <c r="H12" s="21"/>
      <c r="I12" s="21" t="s">
        <v>62</v>
      </c>
      <c r="J12" s="22">
        <v>41298</v>
      </c>
      <c r="K12" s="21" t="s">
        <v>67</v>
      </c>
      <c r="L12" s="21" t="s">
        <v>155</v>
      </c>
      <c r="M12" s="21" t="s">
        <v>216</v>
      </c>
      <c r="N12" s="21" t="s">
        <v>310</v>
      </c>
      <c r="O12" s="23"/>
      <c r="P12" s="23">
        <v>30000</v>
      </c>
      <c r="Q12" s="23">
        <v>30077.68</v>
      </c>
    </row>
    <row r="13" spans="1:17">
      <c r="A13" s="21"/>
      <c r="B13" s="21"/>
      <c r="C13" s="21"/>
      <c r="D13" s="21"/>
      <c r="E13" s="21"/>
      <c r="F13" s="21"/>
      <c r="G13" s="21"/>
      <c r="H13" s="21"/>
      <c r="I13" s="21" t="s">
        <v>61</v>
      </c>
      <c r="J13" s="22">
        <v>41305</v>
      </c>
      <c r="K13" s="21" t="s">
        <v>64</v>
      </c>
      <c r="L13" s="21"/>
      <c r="M13" s="21" t="s">
        <v>213</v>
      </c>
      <c r="N13" s="21" t="s">
        <v>309</v>
      </c>
      <c r="O13" s="23">
        <v>5387</v>
      </c>
      <c r="P13" s="23"/>
      <c r="Q13" s="23">
        <v>24690.68</v>
      </c>
    </row>
    <row r="14" spans="1:17">
      <c r="A14" s="21"/>
      <c r="B14" s="21"/>
      <c r="C14" s="21"/>
      <c r="D14" s="21"/>
      <c r="E14" s="21"/>
      <c r="F14" s="21"/>
      <c r="G14" s="21"/>
      <c r="H14" s="21"/>
      <c r="I14" s="21" t="s">
        <v>62</v>
      </c>
      <c r="J14" s="22">
        <v>41319</v>
      </c>
      <c r="K14" s="21" t="s">
        <v>68</v>
      </c>
      <c r="L14" s="21" t="s">
        <v>154</v>
      </c>
      <c r="M14" s="21" t="s">
        <v>217</v>
      </c>
      <c r="N14" s="21" t="s">
        <v>309</v>
      </c>
      <c r="O14" s="23"/>
      <c r="P14" s="23">
        <v>67.97</v>
      </c>
      <c r="Q14" s="23">
        <v>24758.65</v>
      </c>
    </row>
    <row r="15" spans="1:17">
      <c r="A15" s="21"/>
      <c r="B15" s="21"/>
      <c r="C15" s="21"/>
      <c r="D15" s="21"/>
      <c r="E15" s="21"/>
      <c r="F15" s="21"/>
      <c r="G15" s="21"/>
      <c r="H15" s="21"/>
      <c r="I15" s="21" t="s">
        <v>61</v>
      </c>
      <c r="J15" s="22">
        <v>41333</v>
      </c>
      <c r="K15" s="21" t="s">
        <v>65</v>
      </c>
      <c r="L15" s="21"/>
      <c r="M15" s="21" t="s">
        <v>214</v>
      </c>
      <c r="N15" s="21" t="s">
        <v>309</v>
      </c>
      <c r="O15" s="23">
        <v>11088</v>
      </c>
      <c r="P15" s="23"/>
      <c r="Q15" s="23">
        <v>13670.65</v>
      </c>
    </row>
    <row r="16" spans="1:17">
      <c r="A16" s="21"/>
      <c r="B16" s="21"/>
      <c r="C16" s="21"/>
      <c r="D16" s="21"/>
      <c r="E16" s="21"/>
      <c r="F16" s="21"/>
      <c r="G16" s="21"/>
      <c r="H16" s="21"/>
      <c r="I16" s="21" t="s">
        <v>62</v>
      </c>
      <c r="J16" s="22">
        <v>41345</v>
      </c>
      <c r="K16" s="21" t="s">
        <v>69</v>
      </c>
      <c r="L16" s="21" t="s">
        <v>154</v>
      </c>
      <c r="M16" s="21" t="s">
        <v>218</v>
      </c>
      <c r="N16" s="21" t="s">
        <v>309</v>
      </c>
      <c r="O16" s="23"/>
      <c r="P16" s="23">
        <v>58.26</v>
      </c>
      <c r="Q16" s="23">
        <v>13728.91</v>
      </c>
    </row>
    <row r="17" spans="1:17">
      <c r="A17" s="21"/>
      <c r="B17" s="21"/>
      <c r="C17" s="21"/>
      <c r="D17" s="21"/>
      <c r="E17" s="21"/>
      <c r="F17" s="21"/>
      <c r="G17" s="21"/>
      <c r="H17" s="21"/>
      <c r="I17" s="21" t="s">
        <v>62</v>
      </c>
      <c r="J17" s="22">
        <v>41365</v>
      </c>
      <c r="K17" s="21" t="s">
        <v>70</v>
      </c>
      <c r="L17" s="21" t="s">
        <v>155</v>
      </c>
      <c r="M17" s="21" t="s">
        <v>219</v>
      </c>
      <c r="N17" s="21" t="s">
        <v>309</v>
      </c>
      <c r="O17" s="23"/>
      <c r="P17" s="23">
        <v>10000</v>
      </c>
      <c r="Q17" s="23">
        <v>23728.91</v>
      </c>
    </row>
    <row r="18" spans="1:17">
      <c r="A18" s="21"/>
      <c r="B18" s="21"/>
      <c r="C18" s="21"/>
      <c r="D18" s="21"/>
      <c r="E18" s="21"/>
      <c r="F18" s="21"/>
      <c r="G18" s="21"/>
      <c r="H18" s="21"/>
      <c r="I18" s="21" t="s">
        <v>62</v>
      </c>
      <c r="J18" s="22">
        <v>41379</v>
      </c>
      <c r="K18" s="21" t="s">
        <v>71</v>
      </c>
      <c r="L18" s="21" t="s">
        <v>154</v>
      </c>
      <c r="M18" s="21" t="s">
        <v>220</v>
      </c>
      <c r="N18" s="21" t="s">
        <v>309</v>
      </c>
      <c r="O18" s="23"/>
      <c r="P18" s="23">
        <v>48.55</v>
      </c>
      <c r="Q18" s="23">
        <v>23777.46</v>
      </c>
    </row>
    <row r="19" spans="1:17">
      <c r="A19" s="21"/>
      <c r="B19" s="21"/>
      <c r="C19" s="21"/>
      <c r="D19" s="21"/>
      <c r="E19" s="21"/>
      <c r="F19" s="21"/>
      <c r="G19" s="21"/>
      <c r="H19" s="21"/>
      <c r="I19" s="21" t="s">
        <v>62</v>
      </c>
      <c r="J19" s="22">
        <v>41410</v>
      </c>
      <c r="K19" s="21" t="s">
        <v>72</v>
      </c>
      <c r="L19" s="21" t="s">
        <v>154</v>
      </c>
      <c r="M19" s="21" t="s">
        <v>221</v>
      </c>
      <c r="N19" s="21" t="s">
        <v>309</v>
      </c>
      <c r="O19" s="23"/>
      <c r="P19" s="23">
        <v>58.27</v>
      </c>
      <c r="Q19" s="23">
        <v>23835.73</v>
      </c>
    </row>
    <row r="20" spans="1:17">
      <c r="A20" s="21"/>
      <c r="B20" s="21"/>
      <c r="C20" s="21"/>
      <c r="D20" s="21"/>
      <c r="E20" s="21"/>
      <c r="F20" s="21"/>
      <c r="G20" s="21"/>
      <c r="H20" s="21"/>
      <c r="I20" s="21" t="s">
        <v>62</v>
      </c>
      <c r="J20" s="22">
        <v>41442</v>
      </c>
      <c r="K20" s="21" t="s">
        <v>323</v>
      </c>
      <c r="L20" s="21" t="s">
        <v>154</v>
      </c>
      <c r="M20" s="21" t="s">
        <v>324</v>
      </c>
      <c r="N20" s="21" t="s">
        <v>309</v>
      </c>
      <c r="O20" s="23"/>
      <c r="P20" s="23">
        <v>53.41</v>
      </c>
      <c r="Q20" s="23">
        <v>23889.14</v>
      </c>
    </row>
    <row r="21" spans="1:17">
      <c r="A21" s="21"/>
      <c r="B21" s="21"/>
      <c r="C21" s="21"/>
      <c r="D21" s="21"/>
      <c r="E21" s="21"/>
      <c r="F21" s="21"/>
      <c r="G21" s="21"/>
      <c r="H21" s="21"/>
      <c r="I21" s="21" t="s">
        <v>62</v>
      </c>
      <c r="J21" s="22">
        <v>41470</v>
      </c>
      <c r="K21" s="21" t="s">
        <v>325</v>
      </c>
      <c r="L21" s="21" t="s">
        <v>154</v>
      </c>
      <c r="M21" s="21" t="s">
        <v>326</v>
      </c>
      <c r="N21" s="21" t="s">
        <v>309</v>
      </c>
      <c r="O21" s="23"/>
      <c r="P21" s="23">
        <v>48.55</v>
      </c>
      <c r="Q21" s="23">
        <v>23937.69</v>
      </c>
    </row>
    <row r="22" spans="1:17" ht="15" thickBot="1">
      <c r="A22" s="21"/>
      <c r="B22" s="21"/>
      <c r="C22" s="21"/>
      <c r="D22" s="21"/>
      <c r="E22" s="21"/>
      <c r="F22" s="21"/>
      <c r="G22" s="21"/>
      <c r="H22" s="21"/>
      <c r="I22" s="21" t="s">
        <v>62</v>
      </c>
      <c r="J22" s="22">
        <v>41478</v>
      </c>
      <c r="K22" s="21" t="s">
        <v>327</v>
      </c>
      <c r="L22" s="21" t="s">
        <v>328</v>
      </c>
      <c r="M22" s="21" t="s">
        <v>329</v>
      </c>
      <c r="N22" s="21" t="s">
        <v>309</v>
      </c>
      <c r="O22" s="25"/>
      <c r="P22" s="25">
        <v>30000</v>
      </c>
      <c r="Q22" s="25">
        <v>53937.69</v>
      </c>
    </row>
    <row r="23" spans="1:17" ht="15" thickBot="1">
      <c r="A23" s="21"/>
      <c r="B23" s="21"/>
      <c r="C23" s="21"/>
      <c r="D23" s="21"/>
      <c r="E23" s="21"/>
      <c r="F23" s="21"/>
      <c r="G23" s="21" t="s">
        <v>16</v>
      </c>
      <c r="H23" s="21"/>
      <c r="I23" s="21"/>
      <c r="J23" s="22"/>
      <c r="K23" s="21"/>
      <c r="L23" s="21"/>
      <c r="M23" s="21"/>
      <c r="N23" s="21"/>
      <c r="O23" s="26">
        <f>ROUND(SUM(O10:O22),5)</f>
        <v>16475</v>
      </c>
      <c r="P23" s="26">
        <f>ROUND(SUM(P10:P22),5)</f>
        <v>70412.69</v>
      </c>
      <c r="Q23" s="26">
        <f>Q22</f>
        <v>53937.69</v>
      </c>
    </row>
    <row r="24" spans="1:17" ht="30" customHeight="1" thickBot="1">
      <c r="A24" s="21"/>
      <c r="B24" s="21"/>
      <c r="C24" s="21"/>
      <c r="D24" s="21"/>
      <c r="E24" s="21"/>
      <c r="F24" s="21" t="s">
        <v>17</v>
      </c>
      <c r="G24" s="21"/>
      <c r="H24" s="21"/>
      <c r="I24" s="21"/>
      <c r="J24" s="22"/>
      <c r="K24" s="21"/>
      <c r="L24" s="21"/>
      <c r="M24" s="21"/>
      <c r="N24" s="21"/>
      <c r="O24" s="27">
        <f>ROUND(O9+O23,5)</f>
        <v>16475</v>
      </c>
      <c r="P24" s="27">
        <f>ROUND(P9+P23,5)</f>
        <v>86887.69</v>
      </c>
      <c r="Q24" s="27">
        <f>ROUND(Q9+Q23,5)</f>
        <v>70412.69</v>
      </c>
    </row>
    <row r="25" spans="1:17" ht="30" customHeight="1">
      <c r="A25" s="21"/>
      <c r="B25" s="21"/>
      <c r="C25" s="21"/>
      <c r="D25" s="21"/>
      <c r="E25" s="21" t="s">
        <v>18</v>
      </c>
      <c r="F25" s="21"/>
      <c r="G25" s="21"/>
      <c r="H25" s="21"/>
      <c r="I25" s="21"/>
      <c r="J25" s="22"/>
      <c r="K25" s="21"/>
      <c r="L25" s="21"/>
      <c r="M25" s="21"/>
      <c r="N25" s="21"/>
      <c r="O25" s="23">
        <f>O24</f>
        <v>16475</v>
      </c>
      <c r="P25" s="23">
        <f>P24</f>
        <v>86887.69</v>
      </c>
      <c r="Q25" s="23">
        <f>Q24</f>
        <v>70412.69</v>
      </c>
    </row>
    <row r="26" spans="1:17" ht="30" customHeight="1">
      <c r="A26" s="4"/>
      <c r="B26" s="4"/>
      <c r="C26" s="4"/>
      <c r="D26" s="4"/>
      <c r="E26" s="4" t="s">
        <v>19</v>
      </c>
      <c r="F26" s="4"/>
      <c r="G26" s="4"/>
      <c r="H26" s="4"/>
      <c r="I26" s="4"/>
      <c r="J26" s="19"/>
      <c r="K26" s="4"/>
      <c r="L26" s="4"/>
      <c r="M26" s="4"/>
      <c r="N26" s="4"/>
      <c r="O26" s="20"/>
      <c r="P26" s="20"/>
      <c r="Q26" s="20"/>
    </row>
    <row r="27" spans="1:17">
      <c r="A27" s="4"/>
      <c r="B27" s="4"/>
      <c r="C27" s="4"/>
      <c r="D27" s="4"/>
      <c r="E27" s="4"/>
      <c r="F27" s="4" t="s">
        <v>20</v>
      </c>
      <c r="G27" s="4"/>
      <c r="H27" s="4"/>
      <c r="I27" s="4"/>
      <c r="J27" s="19"/>
      <c r="K27" s="4"/>
      <c r="L27" s="4"/>
      <c r="M27" s="4"/>
      <c r="N27" s="4"/>
      <c r="O27" s="20"/>
      <c r="P27" s="20"/>
      <c r="Q27" s="20"/>
    </row>
    <row r="28" spans="1:17">
      <c r="A28" s="21"/>
      <c r="B28" s="21"/>
      <c r="C28" s="21"/>
      <c r="D28" s="21"/>
      <c r="E28" s="21"/>
      <c r="F28" s="21"/>
      <c r="G28" s="21"/>
      <c r="H28" s="21"/>
      <c r="I28" s="21" t="s">
        <v>61</v>
      </c>
      <c r="J28" s="22">
        <v>41276</v>
      </c>
      <c r="K28" s="21" t="s">
        <v>73</v>
      </c>
      <c r="L28" s="21"/>
      <c r="M28" s="21" t="s">
        <v>222</v>
      </c>
      <c r="N28" s="21" t="s">
        <v>309</v>
      </c>
      <c r="O28" s="23"/>
      <c r="P28" s="23">
        <v>75</v>
      </c>
      <c r="Q28" s="23">
        <v>75</v>
      </c>
    </row>
    <row r="29" spans="1:17">
      <c r="A29" s="21"/>
      <c r="B29" s="21"/>
      <c r="C29" s="21"/>
      <c r="D29" s="21"/>
      <c r="E29" s="21"/>
      <c r="F29" s="21"/>
      <c r="G29" s="21"/>
      <c r="H29" s="21"/>
      <c r="I29" s="21" t="s">
        <v>62</v>
      </c>
      <c r="J29" s="22">
        <v>41288</v>
      </c>
      <c r="K29" s="21" t="s">
        <v>74</v>
      </c>
      <c r="L29" s="21" t="s">
        <v>156</v>
      </c>
      <c r="M29" s="21" t="s">
        <v>223</v>
      </c>
      <c r="N29" s="21" t="s">
        <v>309</v>
      </c>
      <c r="O29" s="23"/>
      <c r="P29" s="23">
        <v>500</v>
      </c>
      <c r="Q29" s="23">
        <v>575</v>
      </c>
    </row>
    <row r="30" spans="1:17">
      <c r="A30" s="21"/>
      <c r="B30" s="21"/>
      <c r="C30" s="21"/>
      <c r="D30" s="21"/>
      <c r="E30" s="21"/>
      <c r="F30" s="21"/>
      <c r="G30" s="21"/>
      <c r="H30" s="21"/>
      <c r="I30" s="21" t="s">
        <v>62</v>
      </c>
      <c r="J30" s="22">
        <v>41288</v>
      </c>
      <c r="K30" s="21" t="s">
        <v>75</v>
      </c>
      <c r="L30" s="21" t="s">
        <v>157</v>
      </c>
      <c r="M30" s="21" t="s">
        <v>223</v>
      </c>
      <c r="N30" s="21" t="s">
        <v>309</v>
      </c>
      <c r="O30" s="23"/>
      <c r="P30" s="23">
        <v>1000</v>
      </c>
      <c r="Q30" s="23">
        <v>1575</v>
      </c>
    </row>
    <row r="31" spans="1:17">
      <c r="A31" s="21"/>
      <c r="B31" s="21"/>
      <c r="C31" s="21"/>
      <c r="D31" s="21"/>
      <c r="E31" s="21"/>
      <c r="F31" s="21"/>
      <c r="G31" s="21"/>
      <c r="H31" s="21"/>
      <c r="I31" s="21" t="s">
        <v>62</v>
      </c>
      <c r="J31" s="22">
        <v>41290</v>
      </c>
      <c r="K31" s="21" t="s">
        <v>76</v>
      </c>
      <c r="L31" s="21" t="s">
        <v>158</v>
      </c>
      <c r="M31" s="21" t="s">
        <v>223</v>
      </c>
      <c r="N31" s="21" t="s">
        <v>309</v>
      </c>
      <c r="O31" s="23"/>
      <c r="P31" s="23">
        <v>500</v>
      </c>
      <c r="Q31" s="23">
        <v>2075</v>
      </c>
    </row>
    <row r="32" spans="1:17">
      <c r="A32" s="21"/>
      <c r="B32" s="21"/>
      <c r="C32" s="21"/>
      <c r="D32" s="21"/>
      <c r="E32" s="21"/>
      <c r="F32" s="21"/>
      <c r="G32" s="21"/>
      <c r="H32" s="21"/>
      <c r="I32" s="21" t="s">
        <v>62</v>
      </c>
      <c r="J32" s="22">
        <v>41292</v>
      </c>
      <c r="K32" s="21" t="s">
        <v>77</v>
      </c>
      <c r="L32" s="21" t="s">
        <v>159</v>
      </c>
      <c r="M32" s="21" t="s">
        <v>223</v>
      </c>
      <c r="N32" s="21" t="s">
        <v>309</v>
      </c>
      <c r="O32" s="23"/>
      <c r="P32" s="23">
        <v>250</v>
      </c>
      <c r="Q32" s="23">
        <v>2325</v>
      </c>
    </row>
    <row r="33" spans="1:17">
      <c r="A33" s="21"/>
      <c r="B33" s="21"/>
      <c r="C33" s="21"/>
      <c r="D33" s="21"/>
      <c r="E33" s="21"/>
      <c r="F33" s="21"/>
      <c r="G33" s="21"/>
      <c r="H33" s="21"/>
      <c r="I33" s="21" t="s">
        <v>62</v>
      </c>
      <c r="J33" s="22">
        <v>41296</v>
      </c>
      <c r="K33" s="21" t="s">
        <v>78</v>
      </c>
      <c r="L33" s="21" t="s">
        <v>160</v>
      </c>
      <c r="M33" s="21" t="s">
        <v>223</v>
      </c>
      <c r="N33" s="21" t="s">
        <v>309</v>
      </c>
      <c r="O33" s="23"/>
      <c r="P33" s="23">
        <v>250</v>
      </c>
      <c r="Q33" s="23">
        <v>2575</v>
      </c>
    </row>
    <row r="34" spans="1:17">
      <c r="A34" s="21"/>
      <c r="B34" s="21"/>
      <c r="C34" s="21"/>
      <c r="D34" s="21"/>
      <c r="E34" s="21"/>
      <c r="F34" s="21"/>
      <c r="G34" s="21"/>
      <c r="H34" s="21"/>
      <c r="I34" s="21" t="s">
        <v>62</v>
      </c>
      <c r="J34" s="22">
        <v>41297</v>
      </c>
      <c r="K34" s="21" t="s">
        <v>79</v>
      </c>
      <c r="L34" s="21" t="s">
        <v>161</v>
      </c>
      <c r="M34" s="21" t="s">
        <v>223</v>
      </c>
      <c r="N34" s="21" t="s">
        <v>309</v>
      </c>
      <c r="O34" s="23"/>
      <c r="P34" s="23">
        <v>250</v>
      </c>
      <c r="Q34" s="23">
        <v>2825</v>
      </c>
    </row>
    <row r="35" spans="1:17">
      <c r="A35" s="21"/>
      <c r="B35" s="21"/>
      <c r="C35" s="21"/>
      <c r="D35" s="21"/>
      <c r="E35" s="21"/>
      <c r="F35" s="21"/>
      <c r="G35" s="21"/>
      <c r="H35" s="21"/>
      <c r="I35" s="21" t="s">
        <v>62</v>
      </c>
      <c r="J35" s="22">
        <v>41303</v>
      </c>
      <c r="K35" s="21" t="s">
        <v>80</v>
      </c>
      <c r="L35" s="21" t="s">
        <v>162</v>
      </c>
      <c r="M35" s="21" t="s">
        <v>223</v>
      </c>
      <c r="N35" s="21" t="s">
        <v>309</v>
      </c>
      <c r="O35" s="23"/>
      <c r="P35" s="23">
        <v>500</v>
      </c>
      <c r="Q35" s="23">
        <v>3325</v>
      </c>
    </row>
    <row r="36" spans="1:17">
      <c r="A36" s="21"/>
      <c r="B36" s="21"/>
      <c r="C36" s="21"/>
      <c r="D36" s="21"/>
      <c r="E36" s="21"/>
      <c r="F36" s="21"/>
      <c r="G36" s="21"/>
      <c r="H36" s="21"/>
      <c r="I36" s="21" t="s">
        <v>62</v>
      </c>
      <c r="J36" s="22">
        <v>41306</v>
      </c>
      <c r="K36" s="21" t="s">
        <v>81</v>
      </c>
      <c r="L36" s="21" t="s">
        <v>163</v>
      </c>
      <c r="M36" s="21" t="s">
        <v>223</v>
      </c>
      <c r="N36" s="21" t="s">
        <v>309</v>
      </c>
      <c r="O36" s="23"/>
      <c r="P36" s="23">
        <v>500</v>
      </c>
      <c r="Q36" s="23">
        <v>3825</v>
      </c>
    </row>
    <row r="37" spans="1:17">
      <c r="A37" s="21"/>
      <c r="B37" s="21"/>
      <c r="C37" s="21"/>
      <c r="D37" s="21"/>
      <c r="E37" s="21"/>
      <c r="F37" s="21"/>
      <c r="G37" s="21"/>
      <c r="H37" s="21"/>
      <c r="I37" s="21" t="s">
        <v>62</v>
      </c>
      <c r="J37" s="22">
        <v>41306</v>
      </c>
      <c r="K37" s="21" t="s">
        <v>82</v>
      </c>
      <c r="L37" s="21" t="s">
        <v>164</v>
      </c>
      <c r="M37" s="21" t="s">
        <v>223</v>
      </c>
      <c r="N37" s="21" t="s">
        <v>309</v>
      </c>
      <c r="O37" s="23"/>
      <c r="P37" s="23">
        <v>150</v>
      </c>
      <c r="Q37" s="23">
        <v>3975</v>
      </c>
    </row>
    <row r="38" spans="1:17">
      <c r="A38" s="21"/>
      <c r="B38" s="21"/>
      <c r="C38" s="21"/>
      <c r="D38" s="21"/>
      <c r="E38" s="21"/>
      <c r="F38" s="21"/>
      <c r="G38" s="21"/>
      <c r="H38" s="21"/>
      <c r="I38" s="21" t="s">
        <v>62</v>
      </c>
      <c r="J38" s="22">
        <v>41309</v>
      </c>
      <c r="K38" s="21" t="s">
        <v>83</v>
      </c>
      <c r="L38" s="21" t="s">
        <v>165</v>
      </c>
      <c r="M38" s="21" t="s">
        <v>223</v>
      </c>
      <c r="N38" s="21" t="s">
        <v>309</v>
      </c>
      <c r="O38" s="23"/>
      <c r="P38" s="23">
        <v>1000</v>
      </c>
      <c r="Q38" s="23">
        <v>4975</v>
      </c>
    </row>
    <row r="39" spans="1:17">
      <c r="A39" s="21"/>
      <c r="B39" s="21"/>
      <c r="C39" s="21"/>
      <c r="D39" s="21"/>
      <c r="E39" s="21"/>
      <c r="F39" s="21"/>
      <c r="G39" s="21"/>
      <c r="H39" s="21"/>
      <c r="I39" s="21" t="s">
        <v>62</v>
      </c>
      <c r="J39" s="22">
        <v>41310</v>
      </c>
      <c r="K39" s="21" t="s">
        <v>84</v>
      </c>
      <c r="L39" s="21" t="s">
        <v>166</v>
      </c>
      <c r="M39" s="21" t="s">
        <v>223</v>
      </c>
      <c r="N39" s="21" t="s">
        <v>309</v>
      </c>
      <c r="O39" s="23"/>
      <c r="P39" s="23">
        <v>250</v>
      </c>
      <c r="Q39" s="23">
        <v>5225</v>
      </c>
    </row>
    <row r="40" spans="1:17">
      <c r="A40" s="21"/>
      <c r="B40" s="21"/>
      <c r="C40" s="21"/>
      <c r="D40" s="21"/>
      <c r="E40" s="21"/>
      <c r="F40" s="21"/>
      <c r="G40" s="21"/>
      <c r="H40" s="21"/>
      <c r="I40" s="21" t="s">
        <v>62</v>
      </c>
      <c r="J40" s="22">
        <v>41310</v>
      </c>
      <c r="K40" s="21" t="s">
        <v>85</v>
      </c>
      <c r="L40" s="21" t="s">
        <v>167</v>
      </c>
      <c r="M40" s="21" t="s">
        <v>224</v>
      </c>
      <c r="N40" s="21" t="s">
        <v>309</v>
      </c>
      <c r="O40" s="23"/>
      <c r="P40" s="23">
        <v>2000</v>
      </c>
      <c r="Q40" s="23">
        <v>7225</v>
      </c>
    </row>
    <row r="41" spans="1:17">
      <c r="A41" s="21"/>
      <c r="B41" s="21"/>
      <c r="C41" s="21"/>
      <c r="D41" s="21"/>
      <c r="E41" s="21"/>
      <c r="F41" s="21"/>
      <c r="G41" s="21"/>
      <c r="H41" s="21"/>
      <c r="I41" s="21" t="s">
        <v>62</v>
      </c>
      <c r="J41" s="22">
        <v>41310</v>
      </c>
      <c r="K41" s="21" t="s">
        <v>86</v>
      </c>
      <c r="L41" s="21" t="s">
        <v>168</v>
      </c>
      <c r="M41" s="21" t="s">
        <v>223</v>
      </c>
      <c r="N41" s="21" t="s">
        <v>309</v>
      </c>
      <c r="O41" s="23"/>
      <c r="P41" s="23">
        <v>250</v>
      </c>
      <c r="Q41" s="23">
        <v>7475</v>
      </c>
    </row>
    <row r="42" spans="1:17">
      <c r="A42" s="21"/>
      <c r="B42" s="21"/>
      <c r="C42" s="21"/>
      <c r="D42" s="21"/>
      <c r="E42" s="21"/>
      <c r="F42" s="21"/>
      <c r="G42" s="21"/>
      <c r="H42" s="21"/>
      <c r="I42" s="21" t="s">
        <v>62</v>
      </c>
      <c r="J42" s="22">
        <v>41313</v>
      </c>
      <c r="K42" s="21" t="s">
        <v>87</v>
      </c>
      <c r="L42" s="21" t="s">
        <v>169</v>
      </c>
      <c r="M42" s="21" t="s">
        <v>223</v>
      </c>
      <c r="N42" s="21" t="s">
        <v>309</v>
      </c>
      <c r="O42" s="23"/>
      <c r="P42" s="23">
        <v>500</v>
      </c>
      <c r="Q42" s="23">
        <v>7975</v>
      </c>
    </row>
    <row r="43" spans="1:17">
      <c r="A43" s="21"/>
      <c r="B43" s="21"/>
      <c r="C43" s="21"/>
      <c r="D43" s="21"/>
      <c r="E43" s="21"/>
      <c r="F43" s="21"/>
      <c r="G43" s="21"/>
      <c r="H43" s="21"/>
      <c r="I43" s="21" t="s">
        <v>62</v>
      </c>
      <c r="J43" s="22">
        <v>41313</v>
      </c>
      <c r="K43" s="21" t="s">
        <v>88</v>
      </c>
      <c r="L43" s="21" t="s">
        <v>170</v>
      </c>
      <c r="M43" s="21" t="s">
        <v>223</v>
      </c>
      <c r="N43" s="21" t="s">
        <v>309</v>
      </c>
      <c r="O43" s="23"/>
      <c r="P43" s="23">
        <v>250</v>
      </c>
      <c r="Q43" s="23">
        <v>8225</v>
      </c>
    </row>
    <row r="44" spans="1:17">
      <c r="A44" s="21"/>
      <c r="B44" s="21"/>
      <c r="C44" s="21"/>
      <c r="D44" s="21"/>
      <c r="E44" s="21"/>
      <c r="F44" s="21"/>
      <c r="G44" s="21"/>
      <c r="H44" s="21"/>
      <c r="I44" s="21" t="s">
        <v>62</v>
      </c>
      <c r="J44" s="22">
        <v>41317</v>
      </c>
      <c r="K44" s="21" t="s">
        <v>89</v>
      </c>
      <c r="L44" s="21" t="s">
        <v>171</v>
      </c>
      <c r="M44" s="21" t="s">
        <v>223</v>
      </c>
      <c r="N44" s="21" t="s">
        <v>309</v>
      </c>
      <c r="O44" s="23"/>
      <c r="P44" s="23">
        <v>150</v>
      </c>
      <c r="Q44" s="23">
        <v>8375</v>
      </c>
    </row>
    <row r="45" spans="1:17">
      <c r="A45" s="21"/>
      <c r="B45" s="21"/>
      <c r="C45" s="21"/>
      <c r="D45" s="21"/>
      <c r="E45" s="21"/>
      <c r="F45" s="21"/>
      <c r="G45" s="21"/>
      <c r="H45" s="21"/>
      <c r="I45" s="21" t="s">
        <v>62</v>
      </c>
      <c r="J45" s="22">
        <v>41325</v>
      </c>
      <c r="K45" s="21" t="s">
        <v>90</v>
      </c>
      <c r="L45" s="21" t="s">
        <v>172</v>
      </c>
      <c r="M45" s="21" t="s">
        <v>225</v>
      </c>
      <c r="N45" s="21" t="s">
        <v>309</v>
      </c>
      <c r="O45" s="23"/>
      <c r="P45" s="23">
        <v>1000</v>
      </c>
      <c r="Q45" s="23">
        <v>9375</v>
      </c>
    </row>
    <row r="46" spans="1:17">
      <c r="A46" s="21"/>
      <c r="B46" s="21"/>
      <c r="C46" s="21"/>
      <c r="D46" s="21"/>
      <c r="E46" s="21"/>
      <c r="F46" s="21"/>
      <c r="G46" s="21"/>
      <c r="H46" s="21"/>
      <c r="I46" s="21" t="s">
        <v>62</v>
      </c>
      <c r="J46" s="22">
        <v>41340</v>
      </c>
      <c r="K46" s="21" t="s">
        <v>91</v>
      </c>
      <c r="L46" s="21" t="s">
        <v>162</v>
      </c>
      <c r="M46" s="21" t="s">
        <v>226</v>
      </c>
      <c r="N46" s="21" t="s">
        <v>309</v>
      </c>
      <c r="O46" s="23"/>
      <c r="P46" s="23">
        <v>150</v>
      </c>
      <c r="Q46" s="23">
        <v>9525</v>
      </c>
    </row>
    <row r="47" spans="1:17">
      <c r="A47" s="21"/>
      <c r="B47" s="21"/>
      <c r="C47" s="21"/>
      <c r="D47" s="21"/>
      <c r="E47" s="21"/>
      <c r="F47" s="21"/>
      <c r="G47" s="21"/>
      <c r="H47" s="21"/>
      <c r="I47" s="21" t="s">
        <v>62</v>
      </c>
      <c r="J47" s="22">
        <v>41345</v>
      </c>
      <c r="K47" s="21" t="s">
        <v>92</v>
      </c>
      <c r="L47" s="21" t="s">
        <v>173</v>
      </c>
      <c r="M47" s="21" t="s">
        <v>227</v>
      </c>
      <c r="N47" s="21" t="s">
        <v>309</v>
      </c>
      <c r="O47" s="23"/>
      <c r="P47" s="23">
        <v>250</v>
      </c>
      <c r="Q47" s="23">
        <v>9775</v>
      </c>
    </row>
    <row r="48" spans="1:17">
      <c r="A48" s="21"/>
      <c r="B48" s="21"/>
      <c r="C48" s="21"/>
      <c r="D48" s="21"/>
      <c r="E48" s="21"/>
      <c r="F48" s="21"/>
      <c r="G48" s="21"/>
      <c r="H48" s="21"/>
      <c r="I48" s="21" t="s">
        <v>62</v>
      </c>
      <c r="J48" s="22">
        <v>41345</v>
      </c>
      <c r="K48" s="21" t="s">
        <v>92</v>
      </c>
      <c r="L48" s="21" t="s">
        <v>173</v>
      </c>
      <c r="M48" s="21" t="s">
        <v>223</v>
      </c>
      <c r="N48" s="21" t="s">
        <v>309</v>
      </c>
      <c r="O48" s="23"/>
      <c r="P48" s="23">
        <v>250</v>
      </c>
      <c r="Q48" s="23">
        <v>10025</v>
      </c>
    </row>
    <row r="49" spans="1:17">
      <c r="A49" s="21"/>
      <c r="B49" s="21"/>
      <c r="C49" s="21"/>
      <c r="D49" s="21"/>
      <c r="E49" s="21"/>
      <c r="F49" s="21"/>
      <c r="G49" s="21"/>
      <c r="H49" s="21"/>
      <c r="I49" s="21" t="s">
        <v>62</v>
      </c>
      <c r="J49" s="22">
        <v>41351</v>
      </c>
      <c r="K49" s="21" t="s">
        <v>93</v>
      </c>
      <c r="L49" s="21" t="s">
        <v>174</v>
      </c>
      <c r="M49" s="21" t="s">
        <v>228</v>
      </c>
      <c r="N49" s="21" t="s">
        <v>309</v>
      </c>
      <c r="O49" s="23"/>
      <c r="P49" s="23">
        <v>575.52</v>
      </c>
      <c r="Q49" s="23">
        <v>10600.52</v>
      </c>
    </row>
    <row r="50" spans="1:17">
      <c r="A50" s="21"/>
      <c r="B50" s="21"/>
      <c r="C50" s="21"/>
      <c r="D50" s="21"/>
      <c r="E50" s="21"/>
      <c r="F50" s="21"/>
      <c r="G50" s="21"/>
      <c r="H50" s="21"/>
      <c r="I50" s="21" t="s">
        <v>62</v>
      </c>
      <c r="J50" s="22">
        <v>41351</v>
      </c>
      <c r="K50" s="21" t="s">
        <v>94</v>
      </c>
      <c r="L50" s="21" t="s">
        <v>175</v>
      </c>
      <c r="M50" s="21" t="s">
        <v>223</v>
      </c>
      <c r="N50" s="21" t="s">
        <v>309</v>
      </c>
      <c r="O50" s="23"/>
      <c r="P50" s="23">
        <v>150</v>
      </c>
      <c r="Q50" s="23">
        <v>10750.52</v>
      </c>
    </row>
    <row r="51" spans="1:17">
      <c r="A51" s="21"/>
      <c r="B51" s="21"/>
      <c r="C51" s="21"/>
      <c r="D51" s="21"/>
      <c r="E51" s="21"/>
      <c r="F51" s="21"/>
      <c r="G51" s="21"/>
      <c r="H51" s="21"/>
      <c r="I51" s="21" t="s">
        <v>62</v>
      </c>
      <c r="J51" s="22">
        <v>41351</v>
      </c>
      <c r="K51" s="21" t="s">
        <v>95</v>
      </c>
      <c r="L51" s="21" t="s">
        <v>176</v>
      </c>
      <c r="M51" s="21" t="s">
        <v>223</v>
      </c>
      <c r="N51" s="21" t="s">
        <v>309</v>
      </c>
      <c r="O51" s="23"/>
      <c r="P51" s="23">
        <v>500</v>
      </c>
      <c r="Q51" s="23">
        <v>11250.52</v>
      </c>
    </row>
    <row r="52" spans="1:17">
      <c r="A52" s="21"/>
      <c r="B52" s="21"/>
      <c r="C52" s="21"/>
      <c r="D52" s="21"/>
      <c r="E52" s="21"/>
      <c r="F52" s="21"/>
      <c r="G52" s="21"/>
      <c r="H52" s="21"/>
      <c r="I52" s="21" t="s">
        <v>62</v>
      </c>
      <c r="J52" s="22">
        <v>41358</v>
      </c>
      <c r="K52" s="21" t="s">
        <v>96</v>
      </c>
      <c r="L52" s="21" t="s">
        <v>177</v>
      </c>
      <c r="M52" s="21" t="s">
        <v>229</v>
      </c>
      <c r="N52" s="21" t="s">
        <v>309</v>
      </c>
      <c r="O52" s="23"/>
      <c r="P52" s="23">
        <v>150</v>
      </c>
      <c r="Q52" s="23">
        <v>11400.52</v>
      </c>
    </row>
    <row r="53" spans="1:17">
      <c r="A53" s="21"/>
      <c r="B53" s="21"/>
      <c r="C53" s="21"/>
      <c r="D53" s="21"/>
      <c r="E53" s="21"/>
      <c r="F53" s="21"/>
      <c r="G53" s="21"/>
      <c r="H53" s="21"/>
      <c r="I53" s="21" t="s">
        <v>62</v>
      </c>
      <c r="J53" s="22">
        <v>41360</v>
      </c>
      <c r="K53" s="21" t="s">
        <v>97</v>
      </c>
      <c r="L53" s="21" t="s">
        <v>178</v>
      </c>
      <c r="M53" s="21" t="s">
        <v>223</v>
      </c>
      <c r="N53" s="21" t="s">
        <v>309</v>
      </c>
      <c r="O53" s="23"/>
      <c r="P53" s="23">
        <v>500</v>
      </c>
      <c r="Q53" s="23">
        <v>11900.52</v>
      </c>
    </row>
    <row r="54" spans="1:17">
      <c r="A54" s="21"/>
      <c r="B54" s="21"/>
      <c r="C54" s="21"/>
      <c r="D54" s="21"/>
      <c r="E54" s="21"/>
      <c r="F54" s="21"/>
      <c r="G54" s="21"/>
      <c r="H54" s="21"/>
      <c r="I54" s="21" t="s">
        <v>62</v>
      </c>
      <c r="J54" s="22">
        <v>41365</v>
      </c>
      <c r="K54" s="21" t="s">
        <v>98</v>
      </c>
      <c r="L54" s="21" t="s">
        <v>179</v>
      </c>
      <c r="M54" s="21" t="s">
        <v>223</v>
      </c>
      <c r="N54" s="21" t="s">
        <v>309</v>
      </c>
      <c r="O54" s="23"/>
      <c r="P54" s="23">
        <v>500</v>
      </c>
      <c r="Q54" s="23">
        <v>12400.52</v>
      </c>
    </row>
    <row r="55" spans="1:17">
      <c r="A55" s="21"/>
      <c r="B55" s="21"/>
      <c r="C55" s="21"/>
      <c r="D55" s="21"/>
      <c r="E55" s="21"/>
      <c r="F55" s="21"/>
      <c r="G55" s="21"/>
      <c r="H55" s="21"/>
      <c r="I55" s="21" t="s">
        <v>62</v>
      </c>
      <c r="J55" s="22">
        <v>41366</v>
      </c>
      <c r="K55" s="21" t="s">
        <v>99</v>
      </c>
      <c r="L55" s="21" t="s">
        <v>180</v>
      </c>
      <c r="M55" s="21" t="s">
        <v>230</v>
      </c>
      <c r="N55" s="21" t="s">
        <v>309</v>
      </c>
      <c r="O55" s="23"/>
      <c r="P55" s="23">
        <v>250</v>
      </c>
      <c r="Q55" s="23">
        <v>12650.52</v>
      </c>
    </row>
    <row r="56" spans="1:17">
      <c r="A56" s="21"/>
      <c r="B56" s="21"/>
      <c r="C56" s="21"/>
      <c r="D56" s="21"/>
      <c r="E56" s="21"/>
      <c r="F56" s="21"/>
      <c r="G56" s="21"/>
      <c r="H56" s="21"/>
      <c r="I56" s="21" t="s">
        <v>62</v>
      </c>
      <c r="J56" s="22">
        <v>41388</v>
      </c>
      <c r="K56" s="21" t="s">
        <v>100</v>
      </c>
      <c r="L56" s="21" t="s">
        <v>181</v>
      </c>
      <c r="M56" s="21" t="s">
        <v>223</v>
      </c>
      <c r="N56" s="21" t="s">
        <v>309</v>
      </c>
      <c r="O56" s="23"/>
      <c r="P56" s="23">
        <v>1000</v>
      </c>
      <c r="Q56" s="23">
        <v>13650.52</v>
      </c>
    </row>
    <row r="57" spans="1:17">
      <c r="A57" s="21"/>
      <c r="B57" s="21"/>
      <c r="C57" s="21"/>
      <c r="D57" s="21"/>
      <c r="E57" s="21"/>
      <c r="F57" s="21"/>
      <c r="G57" s="21"/>
      <c r="H57" s="21"/>
      <c r="I57" s="21" t="s">
        <v>62</v>
      </c>
      <c r="J57" s="22">
        <v>41414</v>
      </c>
      <c r="K57" s="21" t="s">
        <v>101</v>
      </c>
      <c r="L57" s="21" t="s">
        <v>182</v>
      </c>
      <c r="M57" s="21" t="s">
        <v>223</v>
      </c>
      <c r="N57" s="21" t="s">
        <v>309</v>
      </c>
      <c r="O57" s="23"/>
      <c r="P57" s="23">
        <v>500</v>
      </c>
      <c r="Q57" s="23">
        <v>14150.52</v>
      </c>
    </row>
    <row r="58" spans="1:17">
      <c r="A58" s="21"/>
      <c r="B58" s="21"/>
      <c r="C58" s="21"/>
      <c r="D58" s="21"/>
      <c r="E58" s="21"/>
      <c r="F58" s="21"/>
      <c r="G58" s="21"/>
      <c r="H58" s="21"/>
      <c r="I58" s="21" t="s">
        <v>62</v>
      </c>
      <c r="J58" s="22">
        <v>41463</v>
      </c>
      <c r="K58" s="21" t="s">
        <v>330</v>
      </c>
      <c r="L58" s="21" t="s">
        <v>331</v>
      </c>
      <c r="M58" s="21" t="s">
        <v>223</v>
      </c>
      <c r="N58" s="21" t="s">
        <v>309</v>
      </c>
      <c r="O58" s="23"/>
      <c r="P58" s="23">
        <v>500</v>
      </c>
      <c r="Q58" s="23">
        <v>14650.52</v>
      </c>
    </row>
    <row r="59" spans="1:17" ht="15" thickBot="1">
      <c r="A59" s="21"/>
      <c r="B59" s="21"/>
      <c r="C59" s="21"/>
      <c r="D59" s="21"/>
      <c r="E59" s="21"/>
      <c r="F59" s="21"/>
      <c r="G59" s="21"/>
      <c r="H59" s="21"/>
      <c r="I59" s="21" t="s">
        <v>62</v>
      </c>
      <c r="J59" s="22">
        <v>41479</v>
      </c>
      <c r="K59" s="21" t="s">
        <v>332</v>
      </c>
      <c r="L59" s="21" t="s">
        <v>333</v>
      </c>
      <c r="M59" s="21" t="s">
        <v>223</v>
      </c>
      <c r="N59" s="21" t="s">
        <v>309</v>
      </c>
      <c r="O59" s="24"/>
      <c r="P59" s="24">
        <v>250</v>
      </c>
      <c r="Q59" s="24">
        <v>14900.52</v>
      </c>
    </row>
    <row r="60" spans="1:17">
      <c r="A60" s="21"/>
      <c r="B60" s="21"/>
      <c r="C60" s="21"/>
      <c r="D60" s="21"/>
      <c r="E60" s="21"/>
      <c r="F60" s="21" t="s">
        <v>21</v>
      </c>
      <c r="G60" s="21"/>
      <c r="H60" s="21"/>
      <c r="I60" s="21"/>
      <c r="J60" s="22"/>
      <c r="K60" s="21"/>
      <c r="L60" s="21"/>
      <c r="M60" s="21"/>
      <c r="N60" s="21"/>
      <c r="O60" s="23">
        <f>ROUND(SUM(O27:O59),5)</f>
        <v>0</v>
      </c>
      <c r="P60" s="23">
        <f>ROUND(SUM(P27:P59),5)</f>
        <v>14900.52</v>
      </c>
      <c r="Q60" s="23">
        <f>Q59</f>
        <v>14900.52</v>
      </c>
    </row>
    <row r="61" spans="1:17" ht="30" customHeight="1">
      <c r="A61" s="4"/>
      <c r="B61" s="4"/>
      <c r="C61" s="4"/>
      <c r="D61" s="4"/>
      <c r="E61" s="4"/>
      <c r="F61" s="4" t="s">
        <v>22</v>
      </c>
      <c r="G61" s="4"/>
      <c r="H61" s="4"/>
      <c r="I61" s="4"/>
      <c r="J61" s="19"/>
      <c r="K61" s="4"/>
      <c r="L61" s="4"/>
      <c r="M61" s="4"/>
      <c r="N61" s="4"/>
      <c r="O61" s="20"/>
      <c r="P61" s="20"/>
      <c r="Q61" s="20"/>
    </row>
    <row r="62" spans="1:17">
      <c r="A62" s="21"/>
      <c r="B62" s="21"/>
      <c r="C62" s="21"/>
      <c r="D62" s="21"/>
      <c r="E62" s="21"/>
      <c r="F62" s="21"/>
      <c r="G62" s="21"/>
      <c r="H62" s="21"/>
      <c r="I62" s="21" t="s">
        <v>62</v>
      </c>
      <c r="J62" s="22">
        <v>41402</v>
      </c>
      <c r="K62" s="21"/>
      <c r="L62" s="21" t="s">
        <v>183</v>
      </c>
      <c r="M62" s="21" t="s">
        <v>231</v>
      </c>
      <c r="N62" s="21" t="s">
        <v>311</v>
      </c>
      <c r="O62" s="23"/>
      <c r="P62" s="23">
        <v>500</v>
      </c>
      <c r="Q62" s="23">
        <v>500</v>
      </c>
    </row>
    <row r="63" spans="1:17">
      <c r="A63" s="21"/>
      <c r="B63" s="21"/>
      <c r="C63" s="21"/>
      <c r="D63" s="21"/>
      <c r="E63" s="21"/>
      <c r="F63" s="21"/>
      <c r="G63" s="21"/>
      <c r="H63" s="21"/>
      <c r="I63" s="21" t="s">
        <v>62</v>
      </c>
      <c r="J63" s="22">
        <v>41404</v>
      </c>
      <c r="K63" s="21"/>
      <c r="L63" s="21" t="s">
        <v>184</v>
      </c>
      <c r="M63" s="21" t="s">
        <v>231</v>
      </c>
      <c r="N63" s="21" t="s">
        <v>311</v>
      </c>
      <c r="O63" s="23"/>
      <c r="P63" s="23">
        <v>1250</v>
      </c>
      <c r="Q63" s="23">
        <v>1750</v>
      </c>
    </row>
    <row r="64" spans="1:17">
      <c r="A64" s="21"/>
      <c r="B64" s="21"/>
      <c r="C64" s="21"/>
      <c r="D64" s="21"/>
      <c r="E64" s="21"/>
      <c r="F64" s="21"/>
      <c r="G64" s="21"/>
      <c r="H64" s="21"/>
      <c r="I64" s="21" t="s">
        <v>62</v>
      </c>
      <c r="J64" s="22">
        <v>41408</v>
      </c>
      <c r="K64" s="21" t="s">
        <v>102</v>
      </c>
      <c r="L64" s="21" t="s">
        <v>158</v>
      </c>
      <c r="M64" s="21" t="s">
        <v>232</v>
      </c>
      <c r="N64" s="21" t="s">
        <v>311</v>
      </c>
      <c r="O64" s="23"/>
      <c r="P64" s="23">
        <v>500</v>
      </c>
      <c r="Q64" s="23">
        <v>2250</v>
      </c>
    </row>
    <row r="65" spans="1:17">
      <c r="A65" s="21"/>
      <c r="B65" s="21"/>
      <c r="C65" s="21"/>
      <c r="D65" s="21"/>
      <c r="E65" s="21"/>
      <c r="F65" s="21"/>
      <c r="G65" s="21"/>
      <c r="H65" s="21"/>
      <c r="I65" s="21" t="s">
        <v>62</v>
      </c>
      <c r="J65" s="22">
        <v>41408</v>
      </c>
      <c r="K65" s="21" t="s">
        <v>103</v>
      </c>
      <c r="L65" s="21" t="s">
        <v>185</v>
      </c>
      <c r="M65" s="21" t="s">
        <v>232</v>
      </c>
      <c r="N65" s="21" t="s">
        <v>311</v>
      </c>
      <c r="O65" s="23"/>
      <c r="P65" s="23">
        <v>500</v>
      </c>
      <c r="Q65" s="23">
        <v>2750</v>
      </c>
    </row>
    <row r="66" spans="1:17">
      <c r="A66" s="21"/>
      <c r="B66" s="21"/>
      <c r="C66" s="21"/>
      <c r="D66" s="21"/>
      <c r="E66" s="21"/>
      <c r="F66" s="21"/>
      <c r="G66" s="21"/>
      <c r="H66" s="21"/>
      <c r="I66" s="21" t="s">
        <v>62</v>
      </c>
      <c r="J66" s="22">
        <v>41414</v>
      </c>
      <c r="K66" s="21" t="s">
        <v>104</v>
      </c>
      <c r="L66" s="21" t="s">
        <v>186</v>
      </c>
      <c r="M66" s="21" t="s">
        <v>232</v>
      </c>
      <c r="N66" s="21" t="s">
        <v>311</v>
      </c>
      <c r="O66" s="23"/>
      <c r="P66" s="23">
        <v>500</v>
      </c>
      <c r="Q66" s="23">
        <v>3250</v>
      </c>
    </row>
    <row r="67" spans="1:17">
      <c r="A67" s="21"/>
      <c r="B67" s="21"/>
      <c r="C67" s="21"/>
      <c r="D67" s="21"/>
      <c r="E67" s="21"/>
      <c r="F67" s="21"/>
      <c r="G67" s="21"/>
      <c r="H67" s="21"/>
      <c r="I67" s="21" t="s">
        <v>62</v>
      </c>
      <c r="J67" s="22">
        <v>41414</v>
      </c>
      <c r="K67" s="21" t="s">
        <v>105</v>
      </c>
      <c r="L67" s="21" t="s">
        <v>165</v>
      </c>
      <c r="M67" s="21" t="s">
        <v>232</v>
      </c>
      <c r="N67" s="21" t="s">
        <v>311</v>
      </c>
      <c r="O67" s="23"/>
      <c r="P67" s="23">
        <v>500</v>
      </c>
      <c r="Q67" s="23">
        <v>3750</v>
      </c>
    </row>
    <row r="68" spans="1:17">
      <c r="A68" s="21"/>
      <c r="B68" s="21"/>
      <c r="C68" s="21"/>
      <c r="D68" s="21"/>
      <c r="E68" s="21"/>
      <c r="F68" s="21"/>
      <c r="G68" s="21"/>
      <c r="H68" s="21"/>
      <c r="I68" s="21" t="s">
        <v>62</v>
      </c>
      <c r="J68" s="22">
        <v>41414</v>
      </c>
      <c r="K68" s="21" t="s">
        <v>106</v>
      </c>
      <c r="L68" s="21" t="s">
        <v>187</v>
      </c>
      <c r="M68" s="21" t="s">
        <v>232</v>
      </c>
      <c r="N68" s="21" t="s">
        <v>311</v>
      </c>
      <c r="O68" s="23"/>
      <c r="P68" s="23">
        <v>500</v>
      </c>
      <c r="Q68" s="23">
        <v>4250</v>
      </c>
    </row>
    <row r="69" spans="1:17">
      <c r="A69" s="21"/>
      <c r="B69" s="21"/>
      <c r="C69" s="21"/>
      <c r="D69" s="21"/>
      <c r="E69" s="21"/>
      <c r="F69" s="21"/>
      <c r="G69" s="21"/>
      <c r="H69" s="21"/>
      <c r="I69" s="21" t="s">
        <v>62</v>
      </c>
      <c r="J69" s="22">
        <v>41414</v>
      </c>
      <c r="K69" s="21" t="s">
        <v>107</v>
      </c>
      <c r="L69" s="21" t="s">
        <v>188</v>
      </c>
      <c r="M69" s="21" t="s">
        <v>232</v>
      </c>
      <c r="N69" s="21" t="s">
        <v>311</v>
      </c>
      <c r="O69" s="23"/>
      <c r="P69" s="23">
        <v>500</v>
      </c>
      <c r="Q69" s="23">
        <v>4750</v>
      </c>
    </row>
    <row r="70" spans="1:17">
      <c r="A70" s="21"/>
      <c r="B70" s="21"/>
      <c r="C70" s="21"/>
      <c r="D70" s="21"/>
      <c r="E70" s="21"/>
      <c r="F70" s="21"/>
      <c r="G70" s="21"/>
      <c r="H70" s="21"/>
      <c r="I70" s="21" t="s">
        <v>62</v>
      </c>
      <c r="J70" s="22">
        <v>41429</v>
      </c>
      <c r="K70" s="21" t="s">
        <v>334</v>
      </c>
      <c r="L70" s="21" t="s">
        <v>335</v>
      </c>
      <c r="M70" s="21" t="s">
        <v>231</v>
      </c>
      <c r="N70" s="21" t="s">
        <v>311</v>
      </c>
      <c r="O70" s="23"/>
      <c r="P70" s="23">
        <v>500</v>
      </c>
      <c r="Q70" s="23">
        <v>5250</v>
      </c>
    </row>
    <row r="71" spans="1:17">
      <c r="A71" s="21"/>
      <c r="B71" s="21"/>
      <c r="C71" s="21"/>
      <c r="D71" s="21"/>
      <c r="E71" s="21"/>
      <c r="F71" s="21"/>
      <c r="G71" s="21"/>
      <c r="H71" s="21"/>
      <c r="I71" s="21" t="s">
        <v>62</v>
      </c>
      <c r="J71" s="22">
        <v>41438</v>
      </c>
      <c r="K71" s="21" t="s">
        <v>336</v>
      </c>
      <c r="L71" s="21" t="s">
        <v>337</v>
      </c>
      <c r="M71" s="21" t="s">
        <v>338</v>
      </c>
      <c r="N71" s="21" t="s">
        <v>316</v>
      </c>
      <c r="O71" s="23"/>
      <c r="P71" s="23">
        <v>500</v>
      </c>
      <c r="Q71" s="23">
        <v>5750</v>
      </c>
    </row>
    <row r="72" spans="1:17" ht="15" thickBot="1">
      <c r="A72" s="21"/>
      <c r="B72" s="21"/>
      <c r="C72" s="21"/>
      <c r="D72" s="21"/>
      <c r="E72" s="21"/>
      <c r="F72" s="21"/>
      <c r="G72" s="21"/>
      <c r="H72" s="21"/>
      <c r="I72" s="21" t="s">
        <v>62</v>
      </c>
      <c r="J72" s="22">
        <v>41463</v>
      </c>
      <c r="K72" s="21" t="s">
        <v>339</v>
      </c>
      <c r="L72" s="21" t="s">
        <v>331</v>
      </c>
      <c r="M72" s="21" t="s">
        <v>340</v>
      </c>
      <c r="N72" s="21" t="s">
        <v>311</v>
      </c>
      <c r="O72" s="25"/>
      <c r="P72" s="25">
        <v>500</v>
      </c>
      <c r="Q72" s="25">
        <v>6250</v>
      </c>
    </row>
    <row r="73" spans="1:17" ht="15" thickBot="1">
      <c r="A73" s="21"/>
      <c r="B73" s="21"/>
      <c r="C73" s="21"/>
      <c r="D73" s="21"/>
      <c r="E73" s="21"/>
      <c r="F73" s="21" t="s">
        <v>23</v>
      </c>
      <c r="G73" s="21"/>
      <c r="H73" s="21"/>
      <c r="I73" s="21"/>
      <c r="J73" s="22"/>
      <c r="K73" s="21"/>
      <c r="L73" s="21"/>
      <c r="M73" s="21"/>
      <c r="N73" s="21"/>
      <c r="O73" s="26">
        <f>ROUND(SUM(O61:O72),5)</f>
        <v>0</v>
      </c>
      <c r="P73" s="26">
        <f>ROUND(SUM(P61:P72),5)</f>
        <v>6250</v>
      </c>
      <c r="Q73" s="26">
        <f>Q72</f>
        <v>6250</v>
      </c>
    </row>
    <row r="74" spans="1:17" ht="30" customHeight="1" thickBot="1">
      <c r="A74" s="21"/>
      <c r="B74" s="21"/>
      <c r="C74" s="21"/>
      <c r="D74" s="21"/>
      <c r="E74" s="21" t="s">
        <v>24</v>
      </c>
      <c r="F74" s="21"/>
      <c r="G74" s="21"/>
      <c r="H74" s="21"/>
      <c r="I74" s="21"/>
      <c r="J74" s="22"/>
      <c r="K74" s="21"/>
      <c r="L74" s="21"/>
      <c r="M74" s="21"/>
      <c r="N74" s="21"/>
      <c r="O74" s="26">
        <f>ROUND(O60+O73,5)</f>
        <v>0</v>
      </c>
      <c r="P74" s="26">
        <f>ROUND(P60+P73,5)</f>
        <v>21150.52</v>
      </c>
      <c r="Q74" s="26">
        <f>ROUND(Q60+Q73,5)</f>
        <v>21150.52</v>
      </c>
    </row>
    <row r="75" spans="1:17" ht="30" customHeight="1" thickBot="1">
      <c r="A75" s="21"/>
      <c r="B75" s="21"/>
      <c r="C75" s="21"/>
      <c r="D75" s="21" t="s">
        <v>25</v>
      </c>
      <c r="E75" s="21"/>
      <c r="F75" s="21"/>
      <c r="G75" s="21"/>
      <c r="H75" s="21"/>
      <c r="I75" s="21"/>
      <c r="J75" s="22"/>
      <c r="K75" s="21"/>
      <c r="L75" s="21"/>
      <c r="M75" s="21"/>
      <c r="N75" s="21"/>
      <c r="O75" s="27">
        <f>ROUND(O25+O74,5)</f>
        <v>16475</v>
      </c>
      <c r="P75" s="27">
        <f>ROUND(P25+P74,5)</f>
        <v>108038.21</v>
      </c>
      <c r="Q75" s="27">
        <f>ROUND(Q25+Q74,5)</f>
        <v>91563.21</v>
      </c>
    </row>
    <row r="76" spans="1:17" ht="30" customHeight="1">
      <c r="A76" s="21"/>
      <c r="B76" s="21"/>
      <c r="C76" s="21" t="s">
        <v>26</v>
      </c>
      <c r="D76" s="21"/>
      <c r="E76" s="21"/>
      <c r="F76" s="21"/>
      <c r="G76" s="21"/>
      <c r="H76" s="21"/>
      <c r="I76" s="21"/>
      <c r="J76" s="22"/>
      <c r="K76" s="21"/>
      <c r="L76" s="21"/>
      <c r="M76" s="21"/>
      <c r="N76" s="21"/>
      <c r="O76" s="23">
        <f>O75</f>
        <v>16475</v>
      </c>
      <c r="P76" s="23">
        <f>P75</f>
        <v>108038.21</v>
      </c>
      <c r="Q76" s="23">
        <f>Q75</f>
        <v>91563.21</v>
      </c>
    </row>
    <row r="77" spans="1:17" ht="30" customHeight="1">
      <c r="A77" s="4"/>
      <c r="B77" s="4"/>
      <c r="C77" s="4"/>
      <c r="D77" s="4" t="s">
        <v>27</v>
      </c>
      <c r="E77" s="4"/>
      <c r="F77" s="4"/>
      <c r="G77" s="4"/>
      <c r="H77" s="4"/>
      <c r="I77" s="4"/>
      <c r="J77" s="19"/>
      <c r="K77" s="4"/>
      <c r="L77" s="4"/>
      <c r="M77" s="4"/>
      <c r="N77" s="4"/>
      <c r="O77" s="20"/>
      <c r="P77" s="20"/>
      <c r="Q77" s="20"/>
    </row>
    <row r="78" spans="1:17">
      <c r="A78" s="4"/>
      <c r="B78" s="4"/>
      <c r="C78" s="4"/>
      <c r="D78" s="4"/>
      <c r="E78" s="4" t="s">
        <v>28</v>
      </c>
      <c r="F78" s="4"/>
      <c r="G78" s="4"/>
      <c r="H78" s="4"/>
      <c r="I78" s="4"/>
      <c r="J78" s="19"/>
      <c r="K78" s="4"/>
      <c r="L78" s="4"/>
      <c r="M78" s="4"/>
      <c r="N78" s="4"/>
      <c r="O78" s="20"/>
      <c r="P78" s="20"/>
      <c r="Q78" s="20"/>
    </row>
    <row r="79" spans="1:17">
      <c r="A79" s="4"/>
      <c r="B79" s="4"/>
      <c r="C79" s="4"/>
      <c r="D79" s="4"/>
      <c r="E79" s="4"/>
      <c r="F79" s="4" t="s">
        <v>29</v>
      </c>
      <c r="G79" s="4"/>
      <c r="H79" s="4"/>
      <c r="I79" s="4"/>
      <c r="J79" s="19"/>
      <c r="K79" s="4"/>
      <c r="L79" s="4"/>
      <c r="M79" s="4"/>
      <c r="N79" s="4"/>
      <c r="O79" s="20"/>
      <c r="P79" s="20"/>
      <c r="Q79" s="20"/>
    </row>
    <row r="80" spans="1:17">
      <c r="A80" s="4"/>
      <c r="B80" s="4"/>
      <c r="C80" s="4"/>
      <c r="D80" s="4"/>
      <c r="E80" s="4"/>
      <c r="F80" s="4"/>
      <c r="G80" s="4" t="s">
        <v>30</v>
      </c>
      <c r="H80" s="4"/>
      <c r="I80" s="4"/>
      <c r="J80" s="19"/>
      <c r="K80" s="4"/>
      <c r="L80" s="4"/>
      <c r="M80" s="4"/>
      <c r="N80" s="4"/>
      <c r="O80" s="20"/>
      <c r="P80" s="20"/>
      <c r="Q80" s="20"/>
    </row>
    <row r="81" spans="1:17">
      <c r="A81" s="21"/>
      <c r="B81" s="21"/>
      <c r="C81" s="21"/>
      <c r="D81" s="21"/>
      <c r="E81" s="21"/>
      <c r="F81" s="21"/>
      <c r="G81" s="21"/>
      <c r="H81" s="21"/>
      <c r="I81" s="21" t="s">
        <v>61</v>
      </c>
      <c r="J81" s="22">
        <v>41275</v>
      </c>
      <c r="K81" s="21" t="s">
        <v>108</v>
      </c>
      <c r="L81" s="21"/>
      <c r="M81" s="21" t="s">
        <v>233</v>
      </c>
      <c r="N81" s="21" t="s">
        <v>309</v>
      </c>
      <c r="O81" s="23"/>
      <c r="P81" s="23">
        <v>1153.8499999999999</v>
      </c>
      <c r="Q81" s="23">
        <v>-1153.8499999999999</v>
      </c>
    </row>
    <row r="82" spans="1:17">
      <c r="A82" s="21"/>
      <c r="B82" s="21"/>
      <c r="C82" s="21"/>
      <c r="D82" s="21"/>
      <c r="E82" s="21"/>
      <c r="F82" s="21"/>
      <c r="G82" s="21"/>
      <c r="H82" s="21"/>
      <c r="I82" s="21" t="s">
        <v>61</v>
      </c>
      <c r="J82" s="22">
        <v>41275</v>
      </c>
      <c r="K82" s="21" t="s">
        <v>108</v>
      </c>
      <c r="L82" s="21"/>
      <c r="M82" s="21" t="s">
        <v>234</v>
      </c>
      <c r="N82" s="21" t="s">
        <v>309</v>
      </c>
      <c r="O82" s="23"/>
      <c r="P82" s="23">
        <v>88.27</v>
      </c>
      <c r="Q82" s="23">
        <v>-1242.1199999999999</v>
      </c>
    </row>
    <row r="83" spans="1:17">
      <c r="A83" s="21"/>
      <c r="B83" s="21"/>
      <c r="C83" s="21"/>
      <c r="D83" s="21"/>
      <c r="E83" s="21"/>
      <c r="F83" s="21"/>
      <c r="G83" s="21"/>
      <c r="H83" s="21"/>
      <c r="I83" s="21" t="s">
        <v>61</v>
      </c>
      <c r="J83" s="22">
        <v>41289</v>
      </c>
      <c r="K83" s="21" t="s">
        <v>109</v>
      </c>
      <c r="L83" s="21"/>
      <c r="M83" s="21" t="s">
        <v>235</v>
      </c>
      <c r="N83" s="21" t="s">
        <v>309</v>
      </c>
      <c r="O83" s="23">
        <v>2083.34</v>
      </c>
      <c r="P83" s="23"/>
      <c r="Q83" s="23">
        <v>841.22</v>
      </c>
    </row>
    <row r="84" spans="1:17">
      <c r="A84" s="21"/>
      <c r="B84" s="21"/>
      <c r="C84" s="21"/>
      <c r="D84" s="21"/>
      <c r="E84" s="21"/>
      <c r="F84" s="21"/>
      <c r="G84" s="21"/>
      <c r="H84" s="21"/>
      <c r="I84" s="21" t="s">
        <v>61</v>
      </c>
      <c r="J84" s="22">
        <v>41289</v>
      </c>
      <c r="K84" s="21" t="s">
        <v>109</v>
      </c>
      <c r="L84" s="21"/>
      <c r="M84" s="21" t="s">
        <v>236</v>
      </c>
      <c r="N84" s="21" t="s">
        <v>309</v>
      </c>
      <c r="O84" s="23">
        <v>288.55</v>
      </c>
      <c r="P84" s="23"/>
      <c r="Q84" s="23">
        <v>1129.77</v>
      </c>
    </row>
    <row r="85" spans="1:17">
      <c r="A85" s="21"/>
      <c r="B85" s="21"/>
      <c r="C85" s="21"/>
      <c r="D85" s="21"/>
      <c r="E85" s="21"/>
      <c r="F85" s="21"/>
      <c r="G85" s="21"/>
      <c r="H85" s="21"/>
      <c r="I85" s="21" t="s">
        <v>61</v>
      </c>
      <c r="J85" s="22">
        <v>41305</v>
      </c>
      <c r="K85" s="21" t="s">
        <v>110</v>
      </c>
      <c r="L85" s="21"/>
      <c r="M85" s="21" t="s">
        <v>237</v>
      </c>
      <c r="N85" s="21" t="s">
        <v>309</v>
      </c>
      <c r="O85" s="23">
        <v>2083.34</v>
      </c>
      <c r="P85" s="23"/>
      <c r="Q85" s="23">
        <v>3213.11</v>
      </c>
    </row>
    <row r="86" spans="1:17">
      <c r="A86" s="21"/>
      <c r="B86" s="21"/>
      <c r="C86" s="21"/>
      <c r="D86" s="21"/>
      <c r="E86" s="21"/>
      <c r="F86" s="21"/>
      <c r="G86" s="21"/>
      <c r="H86" s="21"/>
      <c r="I86" s="21" t="s">
        <v>61</v>
      </c>
      <c r="J86" s="22">
        <v>41305</v>
      </c>
      <c r="K86" s="21" t="s">
        <v>110</v>
      </c>
      <c r="L86" s="21"/>
      <c r="M86" s="21" t="s">
        <v>238</v>
      </c>
      <c r="N86" s="21" t="s">
        <v>309</v>
      </c>
      <c r="O86" s="23">
        <v>288.55</v>
      </c>
      <c r="P86" s="23"/>
      <c r="Q86" s="23">
        <v>3501.66</v>
      </c>
    </row>
    <row r="87" spans="1:17">
      <c r="A87" s="21"/>
      <c r="B87" s="21"/>
      <c r="C87" s="21"/>
      <c r="D87" s="21"/>
      <c r="E87" s="21"/>
      <c r="F87" s="21"/>
      <c r="G87" s="21"/>
      <c r="H87" s="21"/>
      <c r="I87" s="21" t="s">
        <v>61</v>
      </c>
      <c r="J87" s="22">
        <v>41305</v>
      </c>
      <c r="K87" s="21" t="s">
        <v>111</v>
      </c>
      <c r="L87" s="21"/>
      <c r="M87" s="21" t="s">
        <v>239</v>
      </c>
      <c r="N87" s="21" t="s">
        <v>309</v>
      </c>
      <c r="O87" s="23">
        <v>30.51</v>
      </c>
      <c r="P87" s="23"/>
      <c r="Q87" s="23">
        <v>3532.17</v>
      </c>
    </row>
    <row r="88" spans="1:17">
      <c r="A88" s="21"/>
      <c r="B88" s="21"/>
      <c r="C88" s="21"/>
      <c r="D88" s="21"/>
      <c r="E88" s="21"/>
      <c r="F88" s="21"/>
      <c r="G88" s="21"/>
      <c r="H88" s="21"/>
      <c r="I88" s="21" t="s">
        <v>61</v>
      </c>
      <c r="J88" s="22">
        <v>41305</v>
      </c>
      <c r="K88" s="21" t="s">
        <v>112</v>
      </c>
      <c r="L88" s="21"/>
      <c r="M88" s="21" t="s">
        <v>240</v>
      </c>
      <c r="N88" s="21" t="s">
        <v>309</v>
      </c>
      <c r="O88" s="23">
        <v>1474.36</v>
      </c>
      <c r="P88" s="23"/>
      <c r="Q88" s="23">
        <v>5006.53</v>
      </c>
    </row>
    <row r="89" spans="1:17">
      <c r="A89" s="21"/>
      <c r="B89" s="21"/>
      <c r="C89" s="21"/>
      <c r="D89" s="21"/>
      <c r="E89" s="21"/>
      <c r="F89" s="21"/>
      <c r="G89" s="21"/>
      <c r="H89" s="21"/>
      <c r="I89" s="21" t="s">
        <v>61</v>
      </c>
      <c r="J89" s="22">
        <v>41305</v>
      </c>
      <c r="K89" s="21" t="s">
        <v>112</v>
      </c>
      <c r="L89" s="21"/>
      <c r="M89" s="21" t="s">
        <v>241</v>
      </c>
      <c r="N89" s="21" t="s">
        <v>309</v>
      </c>
      <c r="O89" s="23">
        <v>112.79</v>
      </c>
      <c r="P89" s="23"/>
      <c r="Q89" s="23">
        <v>5119.32</v>
      </c>
    </row>
    <row r="90" spans="1:17">
      <c r="A90" s="21"/>
      <c r="B90" s="21"/>
      <c r="C90" s="21"/>
      <c r="D90" s="21"/>
      <c r="E90" s="21"/>
      <c r="F90" s="21"/>
      <c r="G90" s="21"/>
      <c r="H90" s="21"/>
      <c r="I90" s="21" t="s">
        <v>61</v>
      </c>
      <c r="J90" s="22">
        <v>41306</v>
      </c>
      <c r="K90" s="21" t="s">
        <v>113</v>
      </c>
      <c r="L90" s="21"/>
      <c r="M90" s="21" t="s">
        <v>240</v>
      </c>
      <c r="N90" s="21" t="s">
        <v>309</v>
      </c>
      <c r="O90" s="23"/>
      <c r="P90" s="23">
        <v>1474.36</v>
      </c>
      <c r="Q90" s="23">
        <v>3644.96</v>
      </c>
    </row>
    <row r="91" spans="1:17">
      <c r="A91" s="21"/>
      <c r="B91" s="21"/>
      <c r="C91" s="21"/>
      <c r="D91" s="21"/>
      <c r="E91" s="21"/>
      <c r="F91" s="21"/>
      <c r="G91" s="21"/>
      <c r="H91" s="21"/>
      <c r="I91" s="21" t="s">
        <v>61</v>
      </c>
      <c r="J91" s="22">
        <v>41306</v>
      </c>
      <c r="K91" s="21" t="s">
        <v>113</v>
      </c>
      <c r="L91" s="21"/>
      <c r="M91" s="21" t="s">
        <v>241</v>
      </c>
      <c r="N91" s="21" t="s">
        <v>309</v>
      </c>
      <c r="O91" s="23"/>
      <c r="P91" s="23">
        <v>112.79</v>
      </c>
      <c r="Q91" s="23">
        <v>3532.17</v>
      </c>
    </row>
    <row r="92" spans="1:17">
      <c r="A92" s="21"/>
      <c r="B92" s="21"/>
      <c r="C92" s="21"/>
      <c r="D92" s="21"/>
      <c r="E92" s="21"/>
      <c r="F92" s="21"/>
      <c r="G92" s="21"/>
      <c r="H92" s="21"/>
      <c r="I92" s="21" t="s">
        <v>61</v>
      </c>
      <c r="J92" s="22">
        <v>41320</v>
      </c>
      <c r="K92" s="21" t="s">
        <v>114</v>
      </c>
      <c r="L92" s="21"/>
      <c r="M92" s="21" t="s">
        <v>242</v>
      </c>
      <c r="N92" s="21" t="s">
        <v>309</v>
      </c>
      <c r="O92" s="23">
        <v>2083.34</v>
      </c>
      <c r="P92" s="23"/>
      <c r="Q92" s="23">
        <v>5615.51</v>
      </c>
    </row>
    <row r="93" spans="1:17">
      <c r="A93" s="21"/>
      <c r="B93" s="21"/>
      <c r="C93" s="21"/>
      <c r="D93" s="21"/>
      <c r="E93" s="21"/>
      <c r="F93" s="21"/>
      <c r="G93" s="21"/>
      <c r="H93" s="21"/>
      <c r="I93" s="21" t="s">
        <v>61</v>
      </c>
      <c r="J93" s="22">
        <v>41320</v>
      </c>
      <c r="K93" s="21" t="s">
        <v>114</v>
      </c>
      <c r="L93" s="21"/>
      <c r="M93" s="21" t="s">
        <v>243</v>
      </c>
      <c r="N93" s="21" t="s">
        <v>309</v>
      </c>
      <c r="O93" s="23">
        <v>288.55</v>
      </c>
      <c r="P93" s="23"/>
      <c r="Q93" s="23">
        <v>5904.06</v>
      </c>
    </row>
    <row r="94" spans="1:17">
      <c r="A94" s="21"/>
      <c r="B94" s="21"/>
      <c r="C94" s="21"/>
      <c r="D94" s="21"/>
      <c r="E94" s="21"/>
      <c r="F94" s="21"/>
      <c r="G94" s="21"/>
      <c r="H94" s="21"/>
      <c r="I94" s="21" t="s">
        <v>61</v>
      </c>
      <c r="J94" s="22">
        <v>41333</v>
      </c>
      <c r="K94" s="21" t="s">
        <v>115</v>
      </c>
      <c r="L94" s="21"/>
      <c r="M94" s="21" t="s">
        <v>244</v>
      </c>
      <c r="N94" s="21" t="s">
        <v>309</v>
      </c>
      <c r="O94" s="23">
        <v>1794.87</v>
      </c>
      <c r="P94" s="23"/>
      <c r="Q94" s="23">
        <v>7698.93</v>
      </c>
    </row>
    <row r="95" spans="1:17">
      <c r="A95" s="21"/>
      <c r="B95" s="21"/>
      <c r="C95" s="21"/>
      <c r="D95" s="21"/>
      <c r="E95" s="21"/>
      <c r="F95" s="21"/>
      <c r="G95" s="21"/>
      <c r="H95" s="21"/>
      <c r="I95" s="21" t="s">
        <v>61</v>
      </c>
      <c r="J95" s="22">
        <v>41333</v>
      </c>
      <c r="K95" s="21" t="s">
        <v>115</v>
      </c>
      <c r="L95" s="21"/>
      <c r="M95" s="21" t="s">
        <v>245</v>
      </c>
      <c r="N95" s="21" t="s">
        <v>309</v>
      </c>
      <c r="O95" s="23">
        <v>137.31</v>
      </c>
      <c r="P95" s="23"/>
      <c r="Q95" s="23">
        <v>7836.24</v>
      </c>
    </row>
    <row r="96" spans="1:17">
      <c r="A96" s="21"/>
      <c r="B96" s="21"/>
      <c r="C96" s="21"/>
      <c r="D96" s="21"/>
      <c r="E96" s="21"/>
      <c r="F96" s="21"/>
      <c r="G96" s="21"/>
      <c r="H96" s="21"/>
      <c r="I96" s="21" t="s">
        <v>61</v>
      </c>
      <c r="J96" s="22">
        <v>41333</v>
      </c>
      <c r="K96" s="21" t="s">
        <v>116</v>
      </c>
      <c r="L96" s="21"/>
      <c r="M96" s="21" t="s">
        <v>246</v>
      </c>
      <c r="N96" s="21" t="s">
        <v>309</v>
      </c>
      <c r="O96" s="23">
        <v>2083.34</v>
      </c>
      <c r="P96" s="23"/>
      <c r="Q96" s="23">
        <v>9919.58</v>
      </c>
    </row>
    <row r="97" spans="1:17">
      <c r="A97" s="21"/>
      <c r="B97" s="21"/>
      <c r="C97" s="21"/>
      <c r="D97" s="21"/>
      <c r="E97" s="21"/>
      <c r="F97" s="21"/>
      <c r="G97" s="21"/>
      <c r="H97" s="21"/>
      <c r="I97" s="21" t="s">
        <v>61</v>
      </c>
      <c r="J97" s="22">
        <v>41333</v>
      </c>
      <c r="K97" s="21" t="s">
        <v>116</v>
      </c>
      <c r="L97" s="21"/>
      <c r="M97" s="21" t="s">
        <v>247</v>
      </c>
      <c r="N97" s="21" t="s">
        <v>309</v>
      </c>
      <c r="O97" s="23">
        <v>205.88</v>
      </c>
      <c r="P97" s="23"/>
      <c r="Q97" s="23">
        <v>10125.459999999999</v>
      </c>
    </row>
    <row r="98" spans="1:17">
      <c r="A98" s="21"/>
      <c r="B98" s="21"/>
      <c r="C98" s="21"/>
      <c r="D98" s="21"/>
      <c r="E98" s="21"/>
      <c r="F98" s="21"/>
      <c r="G98" s="21"/>
      <c r="H98" s="21"/>
      <c r="I98" s="21" t="s">
        <v>61</v>
      </c>
      <c r="J98" s="22">
        <v>41333</v>
      </c>
      <c r="K98" s="21" t="s">
        <v>117</v>
      </c>
      <c r="L98" s="21"/>
      <c r="M98" s="21" t="s">
        <v>239</v>
      </c>
      <c r="N98" s="21" t="s">
        <v>309</v>
      </c>
      <c r="O98" s="23">
        <v>32.909999999999997</v>
      </c>
      <c r="P98" s="23"/>
      <c r="Q98" s="23">
        <v>10158.370000000001</v>
      </c>
    </row>
    <row r="99" spans="1:17">
      <c r="A99" s="21"/>
      <c r="B99" s="21"/>
      <c r="C99" s="21"/>
      <c r="D99" s="21"/>
      <c r="E99" s="21"/>
      <c r="F99" s="21"/>
      <c r="G99" s="21"/>
      <c r="H99" s="21"/>
      <c r="I99" s="21" t="s">
        <v>61</v>
      </c>
      <c r="J99" s="22">
        <v>41334</v>
      </c>
      <c r="K99" s="21" t="s">
        <v>118</v>
      </c>
      <c r="L99" s="21"/>
      <c r="M99" s="21" t="s">
        <v>244</v>
      </c>
      <c r="N99" s="21" t="s">
        <v>309</v>
      </c>
      <c r="O99" s="23"/>
      <c r="P99" s="23">
        <v>1794.87</v>
      </c>
      <c r="Q99" s="23">
        <v>8363.5</v>
      </c>
    </row>
    <row r="100" spans="1:17">
      <c r="A100" s="21"/>
      <c r="B100" s="21"/>
      <c r="C100" s="21"/>
      <c r="D100" s="21"/>
      <c r="E100" s="21"/>
      <c r="F100" s="21"/>
      <c r="G100" s="21"/>
      <c r="H100" s="21"/>
      <c r="I100" s="21" t="s">
        <v>61</v>
      </c>
      <c r="J100" s="22">
        <v>41334</v>
      </c>
      <c r="K100" s="21" t="s">
        <v>118</v>
      </c>
      <c r="L100" s="21"/>
      <c r="M100" s="21" t="s">
        <v>245</v>
      </c>
      <c r="N100" s="21" t="s">
        <v>309</v>
      </c>
      <c r="O100" s="23"/>
      <c r="P100" s="23">
        <v>137.31</v>
      </c>
      <c r="Q100" s="23">
        <v>8226.19</v>
      </c>
    </row>
    <row r="101" spans="1:17">
      <c r="A101" s="21"/>
      <c r="B101" s="21"/>
      <c r="C101" s="21"/>
      <c r="D101" s="21"/>
      <c r="E101" s="21"/>
      <c r="F101" s="21"/>
      <c r="G101" s="21"/>
      <c r="H101" s="21"/>
      <c r="I101" s="21" t="s">
        <v>61</v>
      </c>
      <c r="J101" s="22">
        <v>41348</v>
      </c>
      <c r="K101" s="21" t="s">
        <v>119</v>
      </c>
      <c r="L101" s="21"/>
      <c r="M101" s="21" t="s">
        <v>248</v>
      </c>
      <c r="N101" s="21" t="s">
        <v>309</v>
      </c>
      <c r="O101" s="23">
        <v>2083.34</v>
      </c>
      <c r="P101" s="23"/>
      <c r="Q101" s="23">
        <v>10309.530000000001</v>
      </c>
    </row>
    <row r="102" spans="1:17">
      <c r="A102" s="21"/>
      <c r="B102" s="21"/>
      <c r="C102" s="21"/>
      <c r="D102" s="21"/>
      <c r="E102" s="21"/>
      <c r="F102" s="21"/>
      <c r="G102" s="21"/>
      <c r="H102" s="21"/>
      <c r="I102" s="21" t="s">
        <v>61</v>
      </c>
      <c r="J102" s="22">
        <v>41348</v>
      </c>
      <c r="K102" s="21" t="s">
        <v>119</v>
      </c>
      <c r="L102" s="21"/>
      <c r="M102" s="21" t="s">
        <v>249</v>
      </c>
      <c r="N102" s="21" t="s">
        <v>309</v>
      </c>
      <c r="O102" s="23">
        <v>159.38</v>
      </c>
      <c r="P102" s="23"/>
      <c r="Q102" s="23">
        <v>10468.91</v>
      </c>
    </row>
    <row r="103" spans="1:17">
      <c r="A103" s="21"/>
      <c r="B103" s="21"/>
      <c r="C103" s="21"/>
      <c r="D103" s="21"/>
      <c r="E103" s="21"/>
      <c r="F103" s="21"/>
      <c r="G103" s="21"/>
      <c r="H103" s="21"/>
      <c r="I103" s="21" t="s">
        <v>61</v>
      </c>
      <c r="J103" s="22">
        <v>41364</v>
      </c>
      <c r="K103" s="21" t="s">
        <v>120</v>
      </c>
      <c r="L103" s="21"/>
      <c r="M103" s="21" t="s">
        <v>250</v>
      </c>
      <c r="N103" s="21" t="s">
        <v>309</v>
      </c>
      <c r="O103" s="23">
        <v>1730.77</v>
      </c>
      <c r="P103" s="23"/>
      <c r="Q103" s="23">
        <v>12199.68</v>
      </c>
    </row>
    <row r="104" spans="1:17">
      <c r="A104" s="21"/>
      <c r="B104" s="21"/>
      <c r="C104" s="21"/>
      <c r="D104" s="21"/>
      <c r="E104" s="21"/>
      <c r="F104" s="21"/>
      <c r="G104" s="21"/>
      <c r="H104" s="21"/>
      <c r="I104" s="21" t="s">
        <v>61</v>
      </c>
      <c r="J104" s="22">
        <v>41364</v>
      </c>
      <c r="K104" s="21" t="s">
        <v>120</v>
      </c>
      <c r="L104" s="21"/>
      <c r="M104" s="21" t="s">
        <v>251</v>
      </c>
      <c r="N104" s="21" t="s">
        <v>309</v>
      </c>
      <c r="O104" s="23">
        <v>132.4</v>
      </c>
      <c r="P104" s="23"/>
      <c r="Q104" s="23">
        <v>12332.08</v>
      </c>
    </row>
    <row r="105" spans="1:17">
      <c r="A105" s="21"/>
      <c r="B105" s="21"/>
      <c r="C105" s="21"/>
      <c r="D105" s="21"/>
      <c r="E105" s="21"/>
      <c r="F105" s="21"/>
      <c r="G105" s="21"/>
      <c r="H105" s="21"/>
      <c r="I105" s="21" t="s">
        <v>61</v>
      </c>
      <c r="J105" s="22">
        <v>41364</v>
      </c>
      <c r="K105" s="21" t="s">
        <v>121</v>
      </c>
      <c r="L105" s="21"/>
      <c r="M105" s="21" t="s">
        <v>239</v>
      </c>
      <c r="N105" s="21" t="s">
        <v>309</v>
      </c>
      <c r="O105" s="23">
        <v>33.950000000000003</v>
      </c>
      <c r="P105" s="23"/>
      <c r="Q105" s="23">
        <v>12366.03</v>
      </c>
    </row>
    <row r="106" spans="1:17">
      <c r="A106" s="21"/>
      <c r="B106" s="21"/>
      <c r="C106" s="21"/>
      <c r="D106" s="21"/>
      <c r="E106" s="21"/>
      <c r="F106" s="21"/>
      <c r="G106" s="21"/>
      <c r="H106" s="21"/>
      <c r="I106" s="21" t="s">
        <v>61</v>
      </c>
      <c r="J106" s="22">
        <v>41364</v>
      </c>
      <c r="K106" s="21" t="s">
        <v>122</v>
      </c>
      <c r="L106" s="21"/>
      <c r="M106" s="21" t="s">
        <v>252</v>
      </c>
      <c r="N106" s="21" t="s">
        <v>309</v>
      </c>
      <c r="O106" s="23">
        <v>2083.34</v>
      </c>
      <c r="P106" s="23"/>
      <c r="Q106" s="23">
        <v>14449.37</v>
      </c>
    </row>
    <row r="107" spans="1:17">
      <c r="A107" s="21"/>
      <c r="B107" s="21"/>
      <c r="C107" s="21"/>
      <c r="D107" s="21"/>
      <c r="E107" s="21"/>
      <c r="F107" s="21"/>
      <c r="G107" s="21"/>
      <c r="H107" s="21"/>
      <c r="I107" s="21" t="s">
        <v>61</v>
      </c>
      <c r="J107" s="22">
        <v>41364</v>
      </c>
      <c r="K107" s="21" t="s">
        <v>122</v>
      </c>
      <c r="L107" s="21"/>
      <c r="M107" s="21" t="s">
        <v>253</v>
      </c>
      <c r="N107" s="21" t="s">
        <v>309</v>
      </c>
      <c r="O107" s="23">
        <v>159.38</v>
      </c>
      <c r="P107" s="23"/>
      <c r="Q107" s="23">
        <v>14608.75</v>
      </c>
    </row>
    <row r="108" spans="1:17">
      <c r="A108" s="21"/>
      <c r="B108" s="21"/>
      <c r="C108" s="21"/>
      <c r="D108" s="21"/>
      <c r="E108" s="21"/>
      <c r="F108" s="21"/>
      <c r="G108" s="21"/>
      <c r="H108" s="21"/>
      <c r="I108" s="21" t="s">
        <v>61</v>
      </c>
      <c r="J108" s="22">
        <v>41365</v>
      </c>
      <c r="K108" s="21" t="s">
        <v>123</v>
      </c>
      <c r="L108" s="21"/>
      <c r="M108" s="21" t="s">
        <v>250</v>
      </c>
      <c r="N108" s="21" t="s">
        <v>309</v>
      </c>
      <c r="O108" s="23"/>
      <c r="P108" s="23">
        <v>1730.77</v>
      </c>
      <c r="Q108" s="23">
        <v>12877.98</v>
      </c>
    </row>
    <row r="109" spans="1:17">
      <c r="A109" s="21"/>
      <c r="B109" s="21"/>
      <c r="C109" s="21"/>
      <c r="D109" s="21"/>
      <c r="E109" s="21"/>
      <c r="F109" s="21"/>
      <c r="G109" s="21"/>
      <c r="H109" s="21"/>
      <c r="I109" s="21" t="s">
        <v>61</v>
      </c>
      <c r="J109" s="22">
        <v>41365</v>
      </c>
      <c r="K109" s="21" t="s">
        <v>123</v>
      </c>
      <c r="L109" s="21"/>
      <c r="M109" s="21" t="s">
        <v>251</v>
      </c>
      <c r="N109" s="21" t="s">
        <v>309</v>
      </c>
      <c r="O109" s="23"/>
      <c r="P109" s="23">
        <v>132.4</v>
      </c>
      <c r="Q109" s="23">
        <v>12745.58</v>
      </c>
    </row>
    <row r="110" spans="1:17">
      <c r="A110" s="21"/>
      <c r="B110" s="21"/>
      <c r="C110" s="21"/>
      <c r="D110" s="21"/>
      <c r="E110" s="21"/>
      <c r="F110" s="21"/>
      <c r="G110" s="21"/>
      <c r="H110" s="21"/>
      <c r="I110" s="21" t="s">
        <v>61</v>
      </c>
      <c r="J110" s="22">
        <v>41379</v>
      </c>
      <c r="K110" s="21" t="s">
        <v>124</v>
      </c>
      <c r="L110" s="21"/>
      <c r="M110" s="21" t="s">
        <v>254</v>
      </c>
      <c r="N110" s="21" t="s">
        <v>309</v>
      </c>
      <c r="O110" s="23">
        <v>2083.34</v>
      </c>
      <c r="P110" s="23"/>
      <c r="Q110" s="23">
        <v>14828.92</v>
      </c>
    </row>
    <row r="111" spans="1:17">
      <c r="A111" s="21"/>
      <c r="B111" s="21"/>
      <c r="C111" s="21"/>
      <c r="D111" s="21"/>
      <c r="E111" s="21"/>
      <c r="F111" s="21"/>
      <c r="G111" s="21"/>
      <c r="H111" s="21"/>
      <c r="I111" s="21" t="s">
        <v>61</v>
      </c>
      <c r="J111" s="22">
        <v>41379</v>
      </c>
      <c r="K111" s="21" t="s">
        <v>124</v>
      </c>
      <c r="L111" s="21"/>
      <c r="M111" s="21" t="s">
        <v>255</v>
      </c>
      <c r="N111" s="21" t="s">
        <v>309</v>
      </c>
      <c r="O111" s="23">
        <v>159.38</v>
      </c>
      <c r="P111" s="23"/>
      <c r="Q111" s="23">
        <v>14988.3</v>
      </c>
    </row>
    <row r="112" spans="1:17">
      <c r="A112" s="21"/>
      <c r="B112" s="21"/>
      <c r="C112" s="21"/>
      <c r="D112" s="21"/>
      <c r="E112" s="21"/>
      <c r="F112" s="21"/>
      <c r="G112" s="21"/>
      <c r="H112" s="21"/>
      <c r="I112" s="21" t="s">
        <v>61</v>
      </c>
      <c r="J112" s="22">
        <v>41394</v>
      </c>
      <c r="K112" s="21" t="s">
        <v>125</v>
      </c>
      <c r="L112" s="21"/>
      <c r="M112" s="21" t="s">
        <v>256</v>
      </c>
      <c r="N112" s="21" t="s">
        <v>309</v>
      </c>
      <c r="O112" s="23">
        <v>2083.34</v>
      </c>
      <c r="P112" s="23"/>
      <c r="Q112" s="23">
        <v>17071.64</v>
      </c>
    </row>
    <row r="113" spans="1:17">
      <c r="A113" s="21"/>
      <c r="B113" s="21"/>
      <c r="C113" s="21"/>
      <c r="D113" s="21"/>
      <c r="E113" s="21"/>
      <c r="F113" s="21"/>
      <c r="G113" s="21"/>
      <c r="H113" s="21"/>
      <c r="I113" s="21" t="s">
        <v>61</v>
      </c>
      <c r="J113" s="22">
        <v>41394</v>
      </c>
      <c r="K113" s="21" t="s">
        <v>125</v>
      </c>
      <c r="L113" s="21"/>
      <c r="M113" s="21" t="s">
        <v>257</v>
      </c>
      <c r="N113" s="21" t="s">
        <v>309</v>
      </c>
      <c r="O113" s="23">
        <v>159.38</v>
      </c>
      <c r="P113" s="23"/>
      <c r="Q113" s="23">
        <v>17231.02</v>
      </c>
    </row>
    <row r="114" spans="1:17">
      <c r="A114" s="21"/>
      <c r="B114" s="21"/>
      <c r="C114" s="21"/>
      <c r="D114" s="21"/>
      <c r="E114" s="21"/>
      <c r="F114" s="21"/>
      <c r="G114" s="21"/>
      <c r="H114" s="21"/>
      <c r="I114" s="21" t="s">
        <v>61</v>
      </c>
      <c r="J114" s="22">
        <v>41394</v>
      </c>
      <c r="K114" s="21" t="s">
        <v>126</v>
      </c>
      <c r="L114" s="21"/>
      <c r="M114" s="21" t="s">
        <v>239</v>
      </c>
      <c r="N114" s="21" t="s">
        <v>309</v>
      </c>
      <c r="O114" s="23">
        <v>33.950000000000003</v>
      </c>
      <c r="P114" s="23"/>
      <c r="Q114" s="23">
        <v>17264.97</v>
      </c>
    </row>
    <row r="115" spans="1:17">
      <c r="A115" s="21"/>
      <c r="B115" s="21"/>
      <c r="C115" s="21"/>
      <c r="D115" s="21"/>
      <c r="E115" s="21"/>
      <c r="F115" s="21"/>
      <c r="G115" s="21"/>
      <c r="H115" s="21"/>
      <c r="I115" s="21" t="s">
        <v>61</v>
      </c>
      <c r="J115" s="22">
        <v>41394</v>
      </c>
      <c r="K115" s="21" t="s">
        <v>127</v>
      </c>
      <c r="L115" s="21"/>
      <c r="M115" s="21" t="s">
        <v>258</v>
      </c>
      <c r="N115" s="21" t="s">
        <v>309</v>
      </c>
      <c r="O115" s="23">
        <v>2051.2800000000002</v>
      </c>
      <c r="P115" s="23"/>
      <c r="Q115" s="23">
        <v>19316.25</v>
      </c>
    </row>
    <row r="116" spans="1:17">
      <c r="A116" s="21"/>
      <c r="B116" s="21"/>
      <c r="C116" s="21"/>
      <c r="D116" s="21"/>
      <c r="E116" s="21"/>
      <c r="F116" s="21"/>
      <c r="G116" s="21"/>
      <c r="H116" s="21"/>
      <c r="I116" s="21" t="s">
        <v>61</v>
      </c>
      <c r="J116" s="22">
        <v>41394</v>
      </c>
      <c r="K116" s="21" t="s">
        <v>127</v>
      </c>
      <c r="L116" s="21"/>
      <c r="M116" s="21" t="s">
        <v>259</v>
      </c>
      <c r="N116" s="21" t="s">
        <v>309</v>
      </c>
      <c r="O116" s="23">
        <v>156.91999999999999</v>
      </c>
      <c r="P116" s="23"/>
      <c r="Q116" s="23">
        <v>19473.169999999998</v>
      </c>
    </row>
    <row r="117" spans="1:17">
      <c r="A117" s="21"/>
      <c r="B117" s="21"/>
      <c r="C117" s="21"/>
      <c r="D117" s="21"/>
      <c r="E117" s="21"/>
      <c r="F117" s="21"/>
      <c r="G117" s="21"/>
      <c r="H117" s="21"/>
      <c r="I117" s="21" t="s">
        <v>61</v>
      </c>
      <c r="J117" s="22">
        <v>41395</v>
      </c>
      <c r="K117" s="21" t="s">
        <v>128</v>
      </c>
      <c r="L117" s="21"/>
      <c r="M117" s="21" t="s">
        <v>258</v>
      </c>
      <c r="N117" s="21" t="s">
        <v>309</v>
      </c>
      <c r="O117" s="23"/>
      <c r="P117" s="23">
        <v>2051.2800000000002</v>
      </c>
      <c r="Q117" s="23">
        <v>17421.89</v>
      </c>
    </row>
    <row r="118" spans="1:17">
      <c r="A118" s="21"/>
      <c r="B118" s="21"/>
      <c r="C118" s="21"/>
      <c r="D118" s="21"/>
      <c r="E118" s="21"/>
      <c r="F118" s="21"/>
      <c r="G118" s="21"/>
      <c r="H118" s="21"/>
      <c r="I118" s="21" t="s">
        <v>61</v>
      </c>
      <c r="J118" s="22">
        <v>41395</v>
      </c>
      <c r="K118" s="21" t="s">
        <v>128</v>
      </c>
      <c r="L118" s="21"/>
      <c r="M118" s="21" t="s">
        <v>259</v>
      </c>
      <c r="N118" s="21" t="s">
        <v>309</v>
      </c>
      <c r="O118" s="23"/>
      <c r="P118" s="23">
        <v>156.91999999999999</v>
      </c>
      <c r="Q118" s="23">
        <v>17264.97</v>
      </c>
    </row>
    <row r="119" spans="1:17">
      <c r="A119" s="21"/>
      <c r="B119" s="21"/>
      <c r="C119" s="21"/>
      <c r="D119" s="21"/>
      <c r="E119" s="21"/>
      <c r="F119" s="21"/>
      <c r="G119" s="21"/>
      <c r="H119" s="21"/>
      <c r="I119" s="21" t="s">
        <v>61</v>
      </c>
      <c r="J119" s="22">
        <v>41409</v>
      </c>
      <c r="K119" s="21" t="s">
        <v>341</v>
      </c>
      <c r="L119" s="21"/>
      <c r="M119" s="21" t="s">
        <v>342</v>
      </c>
      <c r="N119" s="21" t="s">
        <v>309</v>
      </c>
      <c r="O119" s="23">
        <v>2083.34</v>
      </c>
      <c r="P119" s="23"/>
      <c r="Q119" s="23">
        <v>19348.310000000001</v>
      </c>
    </row>
    <row r="120" spans="1:17">
      <c r="A120" s="21"/>
      <c r="B120" s="21"/>
      <c r="C120" s="21"/>
      <c r="D120" s="21"/>
      <c r="E120" s="21"/>
      <c r="F120" s="21"/>
      <c r="G120" s="21"/>
      <c r="H120" s="21"/>
      <c r="I120" s="21" t="s">
        <v>61</v>
      </c>
      <c r="J120" s="22">
        <v>41409</v>
      </c>
      <c r="K120" s="21" t="s">
        <v>341</v>
      </c>
      <c r="L120" s="21"/>
      <c r="M120" s="21" t="s">
        <v>343</v>
      </c>
      <c r="N120" s="21" t="s">
        <v>309</v>
      </c>
      <c r="O120" s="23">
        <v>159.38</v>
      </c>
      <c r="P120" s="23"/>
      <c r="Q120" s="23">
        <v>19507.689999999999</v>
      </c>
    </row>
    <row r="121" spans="1:17">
      <c r="A121" s="21"/>
      <c r="B121" s="21"/>
      <c r="C121" s="21"/>
      <c r="D121" s="21"/>
      <c r="E121" s="21"/>
      <c r="F121" s="21"/>
      <c r="G121" s="21"/>
      <c r="H121" s="21"/>
      <c r="I121" s="21" t="s">
        <v>61</v>
      </c>
      <c r="J121" s="22">
        <v>41425</v>
      </c>
      <c r="K121" s="21" t="s">
        <v>344</v>
      </c>
      <c r="L121" s="21"/>
      <c r="M121" s="21" t="s">
        <v>345</v>
      </c>
      <c r="N121" s="21" t="s">
        <v>309</v>
      </c>
      <c r="O121" s="23">
        <v>34.53</v>
      </c>
      <c r="P121" s="23"/>
      <c r="Q121" s="23">
        <v>19542.22</v>
      </c>
    </row>
    <row r="122" spans="1:17">
      <c r="A122" s="21"/>
      <c r="B122" s="21"/>
      <c r="C122" s="21"/>
      <c r="D122" s="21"/>
      <c r="E122" s="21"/>
      <c r="F122" s="21"/>
      <c r="G122" s="21"/>
      <c r="H122" s="21"/>
      <c r="I122" s="21" t="s">
        <v>61</v>
      </c>
      <c r="J122" s="22">
        <v>41425</v>
      </c>
      <c r="K122" s="21" t="s">
        <v>346</v>
      </c>
      <c r="L122" s="21"/>
      <c r="M122" s="21" t="s">
        <v>347</v>
      </c>
      <c r="N122" s="21" t="s">
        <v>309</v>
      </c>
      <c r="O122" s="23">
        <v>2083.34</v>
      </c>
      <c r="P122" s="23"/>
      <c r="Q122" s="23">
        <v>21625.56</v>
      </c>
    </row>
    <row r="123" spans="1:17">
      <c r="A123" s="21"/>
      <c r="B123" s="21"/>
      <c r="C123" s="21"/>
      <c r="D123" s="21"/>
      <c r="E123" s="21"/>
      <c r="F123" s="21"/>
      <c r="G123" s="21"/>
      <c r="H123" s="21"/>
      <c r="I123" s="21" t="s">
        <v>61</v>
      </c>
      <c r="J123" s="22">
        <v>41425</v>
      </c>
      <c r="K123" s="21" t="s">
        <v>346</v>
      </c>
      <c r="L123" s="21"/>
      <c r="M123" s="21" t="s">
        <v>348</v>
      </c>
      <c r="N123" s="21" t="s">
        <v>309</v>
      </c>
      <c r="O123" s="23">
        <v>159.38</v>
      </c>
      <c r="P123" s="23"/>
      <c r="Q123" s="23">
        <v>21784.94</v>
      </c>
    </row>
    <row r="124" spans="1:17">
      <c r="A124" s="21"/>
      <c r="B124" s="21"/>
      <c r="C124" s="21"/>
      <c r="D124" s="21"/>
      <c r="E124" s="21"/>
      <c r="F124" s="21"/>
      <c r="G124" s="21"/>
      <c r="H124" s="21"/>
      <c r="I124" s="21" t="s">
        <v>61</v>
      </c>
      <c r="J124" s="22">
        <v>41425</v>
      </c>
      <c r="K124" s="21" t="s">
        <v>349</v>
      </c>
      <c r="L124" s="21"/>
      <c r="M124" s="21" t="s">
        <v>350</v>
      </c>
      <c r="N124" s="21" t="s">
        <v>309</v>
      </c>
      <c r="O124" s="23">
        <v>2371.8000000000002</v>
      </c>
      <c r="P124" s="23"/>
      <c r="Q124" s="23">
        <v>24156.74</v>
      </c>
    </row>
    <row r="125" spans="1:17">
      <c r="A125" s="21"/>
      <c r="B125" s="21"/>
      <c r="C125" s="21"/>
      <c r="D125" s="21"/>
      <c r="E125" s="21"/>
      <c r="F125" s="21"/>
      <c r="G125" s="21"/>
      <c r="H125" s="21"/>
      <c r="I125" s="21" t="s">
        <v>61</v>
      </c>
      <c r="J125" s="22">
        <v>41425</v>
      </c>
      <c r="K125" s="21" t="s">
        <v>349</v>
      </c>
      <c r="L125" s="21"/>
      <c r="M125" s="21" t="s">
        <v>351</v>
      </c>
      <c r="N125" s="21" t="s">
        <v>309</v>
      </c>
      <c r="O125" s="23">
        <v>181.44</v>
      </c>
      <c r="P125" s="23"/>
      <c r="Q125" s="23">
        <v>24338.18</v>
      </c>
    </row>
    <row r="126" spans="1:17">
      <c r="A126" s="21"/>
      <c r="B126" s="21"/>
      <c r="C126" s="21"/>
      <c r="D126" s="21"/>
      <c r="E126" s="21"/>
      <c r="F126" s="21"/>
      <c r="G126" s="21"/>
      <c r="H126" s="21"/>
      <c r="I126" s="21" t="s">
        <v>61</v>
      </c>
      <c r="J126" s="22">
        <v>41426</v>
      </c>
      <c r="K126" s="21" t="s">
        <v>352</v>
      </c>
      <c r="L126" s="21"/>
      <c r="M126" s="21" t="s">
        <v>350</v>
      </c>
      <c r="N126" s="21" t="s">
        <v>309</v>
      </c>
      <c r="O126" s="23"/>
      <c r="P126" s="23">
        <v>2371.8000000000002</v>
      </c>
      <c r="Q126" s="23">
        <v>21966.38</v>
      </c>
    </row>
    <row r="127" spans="1:17">
      <c r="A127" s="21"/>
      <c r="B127" s="21"/>
      <c r="C127" s="21"/>
      <c r="D127" s="21"/>
      <c r="E127" s="21"/>
      <c r="F127" s="21"/>
      <c r="G127" s="21"/>
      <c r="H127" s="21"/>
      <c r="I127" s="21" t="s">
        <v>61</v>
      </c>
      <c r="J127" s="22">
        <v>41426</v>
      </c>
      <c r="K127" s="21" t="s">
        <v>352</v>
      </c>
      <c r="L127" s="21"/>
      <c r="M127" s="21" t="s">
        <v>351</v>
      </c>
      <c r="N127" s="21" t="s">
        <v>309</v>
      </c>
      <c r="O127" s="23"/>
      <c r="P127" s="23">
        <v>181.44</v>
      </c>
      <c r="Q127" s="23">
        <v>21784.94</v>
      </c>
    </row>
    <row r="128" spans="1:17">
      <c r="A128" s="21"/>
      <c r="B128" s="21"/>
      <c r="C128" s="21"/>
      <c r="D128" s="21"/>
      <c r="E128" s="21"/>
      <c r="F128" s="21"/>
      <c r="G128" s="21"/>
      <c r="H128" s="21"/>
      <c r="I128" s="21" t="s">
        <v>61</v>
      </c>
      <c r="J128" s="22">
        <v>41440</v>
      </c>
      <c r="K128" s="21" t="s">
        <v>353</v>
      </c>
      <c r="L128" s="21"/>
      <c r="M128" s="21" t="s">
        <v>354</v>
      </c>
      <c r="N128" s="21" t="s">
        <v>309</v>
      </c>
      <c r="O128" s="23">
        <v>2083.34</v>
      </c>
      <c r="P128" s="23"/>
      <c r="Q128" s="23">
        <v>23868.28</v>
      </c>
    </row>
    <row r="129" spans="1:17">
      <c r="A129" s="21"/>
      <c r="B129" s="21"/>
      <c r="C129" s="21"/>
      <c r="D129" s="21"/>
      <c r="E129" s="21"/>
      <c r="F129" s="21"/>
      <c r="G129" s="21"/>
      <c r="H129" s="21"/>
      <c r="I129" s="21" t="s">
        <v>61</v>
      </c>
      <c r="J129" s="22">
        <v>41440</v>
      </c>
      <c r="K129" s="21" t="s">
        <v>353</v>
      </c>
      <c r="L129" s="21"/>
      <c r="M129" s="21" t="s">
        <v>355</v>
      </c>
      <c r="N129" s="21" t="s">
        <v>309</v>
      </c>
      <c r="O129" s="23">
        <v>159.38</v>
      </c>
      <c r="P129" s="23"/>
      <c r="Q129" s="23">
        <v>24027.66</v>
      </c>
    </row>
    <row r="130" spans="1:17">
      <c r="A130" s="21"/>
      <c r="B130" s="21"/>
      <c r="C130" s="21"/>
      <c r="D130" s="21"/>
      <c r="E130" s="21"/>
      <c r="F130" s="21"/>
      <c r="G130" s="21"/>
      <c r="H130" s="21"/>
      <c r="I130" s="21" t="s">
        <v>61</v>
      </c>
      <c r="J130" s="22">
        <v>41455</v>
      </c>
      <c r="K130" s="21" t="s">
        <v>356</v>
      </c>
      <c r="L130" s="21"/>
      <c r="M130" s="21" t="s">
        <v>357</v>
      </c>
      <c r="N130" s="21" t="s">
        <v>309</v>
      </c>
      <c r="O130" s="23">
        <v>2083.34</v>
      </c>
      <c r="P130" s="23"/>
      <c r="Q130" s="23">
        <v>26111</v>
      </c>
    </row>
    <row r="131" spans="1:17">
      <c r="A131" s="21"/>
      <c r="B131" s="21"/>
      <c r="C131" s="21"/>
      <c r="D131" s="21"/>
      <c r="E131" s="21"/>
      <c r="F131" s="21"/>
      <c r="G131" s="21"/>
      <c r="H131" s="21"/>
      <c r="I131" s="21" t="s">
        <v>61</v>
      </c>
      <c r="J131" s="22">
        <v>41455</v>
      </c>
      <c r="K131" s="21" t="s">
        <v>356</v>
      </c>
      <c r="L131" s="21"/>
      <c r="M131" s="21" t="s">
        <v>358</v>
      </c>
      <c r="N131" s="21" t="s">
        <v>309</v>
      </c>
      <c r="O131" s="23">
        <v>159.38</v>
      </c>
      <c r="P131" s="23"/>
      <c r="Q131" s="23">
        <v>26270.38</v>
      </c>
    </row>
    <row r="132" spans="1:17">
      <c r="A132" s="21"/>
      <c r="B132" s="21"/>
      <c r="C132" s="21"/>
      <c r="D132" s="21"/>
      <c r="E132" s="21"/>
      <c r="F132" s="21"/>
      <c r="G132" s="21"/>
      <c r="H132" s="21"/>
      <c r="I132" s="21" t="s">
        <v>61</v>
      </c>
      <c r="J132" s="22">
        <v>41455</v>
      </c>
      <c r="K132" s="21" t="s">
        <v>359</v>
      </c>
      <c r="L132" s="21"/>
      <c r="M132" s="21" t="s">
        <v>360</v>
      </c>
      <c r="N132" s="21" t="s">
        <v>309</v>
      </c>
      <c r="O132" s="23">
        <v>31.56</v>
      </c>
      <c r="P132" s="23"/>
      <c r="Q132" s="23">
        <v>26301.94</v>
      </c>
    </row>
    <row r="133" spans="1:17">
      <c r="A133" s="21"/>
      <c r="B133" s="21"/>
      <c r="C133" s="21"/>
      <c r="D133" s="21"/>
      <c r="E133" s="21"/>
      <c r="F133" s="21"/>
      <c r="G133" s="21"/>
      <c r="H133" s="21"/>
      <c r="I133" s="21" t="s">
        <v>61</v>
      </c>
      <c r="J133" s="22">
        <v>41455</v>
      </c>
      <c r="K133" s="21" t="s">
        <v>361</v>
      </c>
      <c r="L133" s="21"/>
      <c r="M133" s="21" t="s">
        <v>362</v>
      </c>
      <c r="N133" s="21" t="s">
        <v>309</v>
      </c>
      <c r="O133" s="23">
        <v>1730.77</v>
      </c>
      <c r="P133" s="23"/>
      <c r="Q133" s="23">
        <v>28032.71</v>
      </c>
    </row>
    <row r="134" spans="1:17">
      <c r="A134" s="21"/>
      <c r="B134" s="21"/>
      <c r="C134" s="21"/>
      <c r="D134" s="21"/>
      <c r="E134" s="21"/>
      <c r="F134" s="21"/>
      <c r="G134" s="21"/>
      <c r="H134" s="21"/>
      <c r="I134" s="21" t="s">
        <v>61</v>
      </c>
      <c r="J134" s="22">
        <v>41455</v>
      </c>
      <c r="K134" s="21" t="s">
        <v>361</v>
      </c>
      <c r="L134" s="21"/>
      <c r="M134" s="21" t="s">
        <v>363</v>
      </c>
      <c r="N134" s="21" t="s">
        <v>309</v>
      </c>
      <c r="O134" s="23">
        <v>132.4</v>
      </c>
      <c r="P134" s="23"/>
      <c r="Q134" s="23">
        <v>28165.11</v>
      </c>
    </row>
    <row r="135" spans="1:17">
      <c r="A135" s="21"/>
      <c r="B135" s="21"/>
      <c r="C135" s="21"/>
      <c r="D135" s="21"/>
      <c r="E135" s="21"/>
      <c r="F135" s="21"/>
      <c r="G135" s="21"/>
      <c r="H135" s="21"/>
      <c r="I135" s="21" t="s">
        <v>61</v>
      </c>
      <c r="J135" s="22">
        <v>41456</v>
      </c>
      <c r="K135" s="21" t="s">
        <v>364</v>
      </c>
      <c r="L135" s="21"/>
      <c r="M135" s="21" t="s">
        <v>362</v>
      </c>
      <c r="N135" s="21" t="s">
        <v>309</v>
      </c>
      <c r="O135" s="23"/>
      <c r="P135" s="23">
        <v>1730.77</v>
      </c>
      <c r="Q135" s="23">
        <v>26434.34</v>
      </c>
    </row>
    <row r="136" spans="1:17">
      <c r="A136" s="21"/>
      <c r="B136" s="21"/>
      <c r="C136" s="21"/>
      <c r="D136" s="21"/>
      <c r="E136" s="21"/>
      <c r="F136" s="21"/>
      <c r="G136" s="21"/>
      <c r="H136" s="21"/>
      <c r="I136" s="21" t="s">
        <v>61</v>
      </c>
      <c r="J136" s="22">
        <v>41456</v>
      </c>
      <c r="K136" s="21" t="s">
        <v>364</v>
      </c>
      <c r="L136" s="21"/>
      <c r="M136" s="21" t="s">
        <v>363</v>
      </c>
      <c r="N136" s="21" t="s">
        <v>309</v>
      </c>
      <c r="O136" s="23"/>
      <c r="P136" s="23">
        <v>132.4</v>
      </c>
      <c r="Q136" s="23">
        <v>26301.94</v>
      </c>
    </row>
    <row r="137" spans="1:17">
      <c r="A137" s="21"/>
      <c r="B137" s="21"/>
      <c r="C137" s="21"/>
      <c r="D137" s="21"/>
      <c r="E137" s="21"/>
      <c r="F137" s="21"/>
      <c r="G137" s="21"/>
      <c r="H137" s="21"/>
      <c r="I137" s="21" t="s">
        <v>61</v>
      </c>
      <c r="J137" s="22">
        <v>41470</v>
      </c>
      <c r="K137" s="21" t="s">
        <v>365</v>
      </c>
      <c r="L137" s="21"/>
      <c r="M137" s="21" t="s">
        <v>366</v>
      </c>
      <c r="N137" s="21" t="s">
        <v>309</v>
      </c>
      <c r="O137" s="23">
        <v>2083.34</v>
      </c>
      <c r="P137" s="23"/>
      <c r="Q137" s="23">
        <v>28385.279999999999</v>
      </c>
    </row>
    <row r="138" spans="1:17">
      <c r="A138" s="21"/>
      <c r="B138" s="21"/>
      <c r="C138" s="21"/>
      <c r="D138" s="21"/>
      <c r="E138" s="21"/>
      <c r="F138" s="21"/>
      <c r="G138" s="21"/>
      <c r="H138" s="21"/>
      <c r="I138" s="21" t="s">
        <v>61</v>
      </c>
      <c r="J138" s="22">
        <v>41470</v>
      </c>
      <c r="K138" s="21" t="s">
        <v>365</v>
      </c>
      <c r="L138" s="21"/>
      <c r="M138" s="21" t="s">
        <v>367</v>
      </c>
      <c r="N138" s="21" t="s">
        <v>309</v>
      </c>
      <c r="O138" s="23">
        <v>159.38</v>
      </c>
      <c r="P138" s="23"/>
      <c r="Q138" s="23">
        <v>28544.66</v>
      </c>
    </row>
    <row r="139" spans="1:17">
      <c r="A139" s="21"/>
      <c r="B139" s="21"/>
      <c r="C139" s="21"/>
      <c r="D139" s="21"/>
      <c r="E139" s="21"/>
      <c r="F139" s="21"/>
      <c r="G139" s="21"/>
      <c r="H139" s="21"/>
      <c r="I139" s="21" t="s">
        <v>61</v>
      </c>
      <c r="J139" s="22">
        <v>41486</v>
      </c>
      <c r="K139" s="21" t="s">
        <v>368</v>
      </c>
      <c r="L139" s="21"/>
      <c r="M139" s="21" t="s">
        <v>369</v>
      </c>
      <c r="N139" s="21" t="s">
        <v>309</v>
      </c>
      <c r="O139" s="23">
        <v>2083.34</v>
      </c>
      <c r="P139" s="23"/>
      <c r="Q139" s="23">
        <v>30628</v>
      </c>
    </row>
    <row r="140" spans="1:17">
      <c r="A140" s="21"/>
      <c r="B140" s="21"/>
      <c r="C140" s="21"/>
      <c r="D140" s="21"/>
      <c r="E140" s="21"/>
      <c r="F140" s="21"/>
      <c r="G140" s="21"/>
      <c r="H140" s="21"/>
      <c r="I140" s="21" t="s">
        <v>61</v>
      </c>
      <c r="J140" s="22">
        <v>41486</v>
      </c>
      <c r="K140" s="21" t="s">
        <v>368</v>
      </c>
      <c r="L140" s="21"/>
      <c r="M140" s="21" t="s">
        <v>370</v>
      </c>
      <c r="N140" s="21" t="s">
        <v>309</v>
      </c>
      <c r="O140" s="23">
        <v>159.38</v>
      </c>
      <c r="P140" s="23"/>
      <c r="Q140" s="23">
        <v>30787.38</v>
      </c>
    </row>
    <row r="141" spans="1:17">
      <c r="A141" s="21"/>
      <c r="B141" s="21"/>
      <c r="C141" s="21"/>
      <c r="D141" s="21"/>
      <c r="E141" s="21"/>
      <c r="F141" s="21"/>
      <c r="G141" s="21"/>
      <c r="H141" s="21"/>
      <c r="I141" s="21" t="s">
        <v>61</v>
      </c>
      <c r="J141" s="22">
        <v>41486</v>
      </c>
      <c r="K141" s="21" t="s">
        <v>371</v>
      </c>
      <c r="L141" s="21"/>
      <c r="M141" s="21" t="s">
        <v>372</v>
      </c>
      <c r="N141" s="21" t="s">
        <v>309</v>
      </c>
      <c r="O141" s="23">
        <v>31.98</v>
      </c>
      <c r="P141" s="23"/>
      <c r="Q141" s="23">
        <v>30819.360000000001</v>
      </c>
    </row>
    <row r="142" spans="1:17">
      <c r="A142" s="21"/>
      <c r="B142" s="21"/>
      <c r="C142" s="21"/>
      <c r="D142" s="21"/>
      <c r="E142" s="21"/>
      <c r="F142" s="21"/>
      <c r="G142" s="21"/>
      <c r="H142" s="21"/>
      <c r="I142" s="21" t="s">
        <v>61</v>
      </c>
      <c r="J142" s="22">
        <v>41486</v>
      </c>
      <c r="K142" s="21" t="s">
        <v>373</v>
      </c>
      <c r="L142" s="21"/>
      <c r="M142" s="21" t="s">
        <v>374</v>
      </c>
      <c r="N142" s="21" t="s">
        <v>309</v>
      </c>
      <c r="O142" s="23">
        <v>1666.67</v>
      </c>
      <c r="P142" s="23"/>
      <c r="Q142" s="23">
        <v>32486.03</v>
      </c>
    </row>
    <row r="143" spans="1:17">
      <c r="A143" s="21"/>
      <c r="B143" s="21"/>
      <c r="C143" s="21"/>
      <c r="D143" s="21"/>
      <c r="E143" s="21"/>
      <c r="F143" s="21"/>
      <c r="G143" s="21" t="s">
        <v>31</v>
      </c>
      <c r="H143" s="21"/>
      <c r="I143" s="21"/>
      <c r="J143" s="22"/>
      <c r="K143" s="21"/>
      <c r="L143" s="21"/>
      <c r="M143" s="21"/>
      <c r="N143" s="21"/>
      <c r="O143" s="23">
        <f>ROUND(SUM(O80:O142),5)</f>
        <v>45735.26</v>
      </c>
      <c r="P143" s="23">
        <f>ROUND(SUM(P80:P142),5)</f>
        <v>13249.23</v>
      </c>
      <c r="Q143" s="23">
        <f>+Q142</f>
        <v>32486.03</v>
      </c>
    </row>
    <row r="144" spans="1:17" ht="30" customHeight="1">
      <c r="A144" s="4"/>
      <c r="B144" s="4"/>
      <c r="C144" s="4"/>
      <c r="D144" s="4"/>
      <c r="E144" s="4"/>
      <c r="F144" s="4"/>
      <c r="G144" s="4" t="s">
        <v>32</v>
      </c>
      <c r="H144" s="4"/>
      <c r="I144" s="4"/>
      <c r="J144" s="19"/>
      <c r="K144" s="4"/>
      <c r="L144" s="4"/>
      <c r="M144" s="4"/>
      <c r="N144" s="4"/>
      <c r="O144" s="20"/>
      <c r="P144" s="20"/>
      <c r="Q144" s="20"/>
    </row>
    <row r="145" spans="1:17">
      <c r="A145" s="21"/>
      <c r="B145" s="21"/>
      <c r="C145" s="21"/>
      <c r="D145" s="21"/>
      <c r="E145" s="21"/>
      <c r="F145" s="21"/>
      <c r="G145" s="21"/>
      <c r="H145" s="21"/>
      <c r="I145" s="21" t="s">
        <v>63</v>
      </c>
      <c r="J145" s="22">
        <v>41330</v>
      </c>
      <c r="K145" s="21" t="s">
        <v>129</v>
      </c>
      <c r="L145" s="21" t="s">
        <v>189</v>
      </c>
      <c r="M145" s="21" t="s">
        <v>260</v>
      </c>
      <c r="N145" s="21" t="s">
        <v>312</v>
      </c>
      <c r="O145" s="23">
        <v>238.35</v>
      </c>
      <c r="P145" s="23"/>
      <c r="Q145" s="23">
        <v>238.35</v>
      </c>
    </row>
    <row r="146" spans="1:17">
      <c r="A146" s="21"/>
      <c r="B146" s="21"/>
      <c r="C146" s="21"/>
      <c r="D146" s="21"/>
      <c r="E146" s="21"/>
      <c r="F146" s="21"/>
      <c r="G146" s="21"/>
      <c r="H146" s="21"/>
      <c r="I146" s="21" t="s">
        <v>63</v>
      </c>
      <c r="J146" s="22">
        <v>41330</v>
      </c>
      <c r="K146" s="21" t="s">
        <v>129</v>
      </c>
      <c r="L146" s="21" t="s">
        <v>189</v>
      </c>
      <c r="M146" s="21" t="s">
        <v>260</v>
      </c>
      <c r="N146" s="21" t="s">
        <v>312</v>
      </c>
      <c r="O146" s="23">
        <v>85.31</v>
      </c>
      <c r="P146" s="23"/>
      <c r="Q146" s="23">
        <v>323.66000000000003</v>
      </c>
    </row>
    <row r="147" spans="1:17">
      <c r="A147" s="21"/>
      <c r="B147" s="21"/>
      <c r="C147" s="21"/>
      <c r="D147" s="21"/>
      <c r="E147" s="21"/>
      <c r="F147" s="21"/>
      <c r="G147" s="21"/>
      <c r="H147" s="21"/>
      <c r="I147" s="21" t="s">
        <v>63</v>
      </c>
      <c r="J147" s="22">
        <v>41330</v>
      </c>
      <c r="K147" s="21" t="s">
        <v>129</v>
      </c>
      <c r="L147" s="21" t="s">
        <v>189</v>
      </c>
      <c r="M147" s="21" t="s">
        <v>260</v>
      </c>
      <c r="N147" s="21" t="s">
        <v>312</v>
      </c>
      <c r="O147" s="23">
        <v>138.01</v>
      </c>
      <c r="P147" s="23"/>
      <c r="Q147" s="23">
        <v>461.67</v>
      </c>
    </row>
    <row r="148" spans="1:17">
      <c r="A148" s="21"/>
      <c r="B148" s="21"/>
      <c r="C148" s="21"/>
      <c r="D148" s="21"/>
      <c r="E148" s="21"/>
      <c r="F148" s="21"/>
      <c r="G148" s="21"/>
      <c r="H148" s="21"/>
      <c r="I148" s="21" t="s">
        <v>63</v>
      </c>
      <c r="J148" s="22">
        <v>41330</v>
      </c>
      <c r="K148" s="21" t="s">
        <v>129</v>
      </c>
      <c r="L148" s="21" t="s">
        <v>189</v>
      </c>
      <c r="M148" s="21" t="s">
        <v>260</v>
      </c>
      <c r="N148" s="21" t="s">
        <v>312</v>
      </c>
      <c r="O148" s="23">
        <v>161.1</v>
      </c>
      <c r="P148" s="23"/>
      <c r="Q148" s="23">
        <v>622.77</v>
      </c>
    </row>
    <row r="149" spans="1:17" ht="15" thickBot="1">
      <c r="A149" s="21"/>
      <c r="B149" s="21"/>
      <c r="C149" s="21"/>
      <c r="D149" s="21"/>
      <c r="E149" s="21"/>
      <c r="F149" s="21"/>
      <c r="G149" s="21"/>
      <c r="H149" s="21"/>
      <c r="I149" s="21" t="s">
        <v>63</v>
      </c>
      <c r="J149" s="22">
        <v>41330</v>
      </c>
      <c r="K149" s="21" t="s">
        <v>129</v>
      </c>
      <c r="L149" s="21" t="s">
        <v>189</v>
      </c>
      <c r="M149" s="21" t="s">
        <v>260</v>
      </c>
      <c r="N149" s="21" t="s">
        <v>312</v>
      </c>
      <c r="O149" s="24">
        <v>60</v>
      </c>
      <c r="P149" s="24"/>
      <c r="Q149" s="24">
        <v>682.77</v>
      </c>
    </row>
    <row r="150" spans="1:17">
      <c r="A150" s="21"/>
      <c r="B150" s="21"/>
      <c r="C150" s="21"/>
      <c r="D150" s="21"/>
      <c r="E150" s="21"/>
      <c r="F150" s="21"/>
      <c r="G150" s="21" t="s">
        <v>33</v>
      </c>
      <c r="H150" s="21"/>
      <c r="I150" s="21"/>
      <c r="J150" s="22"/>
      <c r="K150" s="21"/>
      <c r="L150" s="21"/>
      <c r="M150" s="21"/>
      <c r="N150" s="21"/>
      <c r="O150" s="23">
        <f>ROUND(SUM(O144:O149),5)</f>
        <v>682.77</v>
      </c>
      <c r="P150" s="23">
        <f>ROUND(SUM(P144:P149),5)</f>
        <v>0</v>
      </c>
      <c r="Q150" s="23">
        <f>Q149</f>
        <v>682.77</v>
      </c>
    </row>
    <row r="151" spans="1:17" ht="30" customHeight="1">
      <c r="A151" s="4"/>
      <c r="B151" s="4"/>
      <c r="C151" s="4"/>
      <c r="D151" s="4"/>
      <c r="E151" s="4"/>
      <c r="F151" s="4"/>
      <c r="G151" s="4" t="s">
        <v>34</v>
      </c>
      <c r="H151" s="4"/>
      <c r="I151" s="4"/>
      <c r="J151" s="19"/>
      <c r="K151" s="4"/>
      <c r="L151" s="4"/>
      <c r="M151" s="4"/>
      <c r="N151" s="4"/>
      <c r="O151" s="20"/>
      <c r="P151" s="20"/>
      <c r="Q151" s="20"/>
    </row>
    <row r="152" spans="1:17">
      <c r="A152" s="21"/>
      <c r="B152" s="21"/>
      <c r="C152" s="21"/>
      <c r="D152" s="21"/>
      <c r="E152" s="21"/>
      <c r="F152" s="21"/>
      <c r="G152" s="21"/>
      <c r="H152" s="21"/>
      <c r="I152" s="21" t="s">
        <v>63</v>
      </c>
      <c r="J152" s="22">
        <v>41299</v>
      </c>
      <c r="K152" s="21" t="s">
        <v>129</v>
      </c>
      <c r="L152" s="21" t="s">
        <v>189</v>
      </c>
      <c r="M152" s="21" t="s">
        <v>261</v>
      </c>
      <c r="N152" s="21" t="s">
        <v>313</v>
      </c>
      <c r="O152" s="23">
        <v>5.99</v>
      </c>
      <c r="P152" s="23"/>
      <c r="Q152" s="23">
        <v>5.99</v>
      </c>
    </row>
    <row r="153" spans="1:17">
      <c r="A153" s="21"/>
      <c r="B153" s="21"/>
      <c r="C153" s="21"/>
      <c r="D153" s="21"/>
      <c r="E153" s="21"/>
      <c r="F153" s="21"/>
      <c r="G153" s="21"/>
      <c r="H153" s="21"/>
      <c r="I153" s="21" t="s">
        <v>63</v>
      </c>
      <c r="J153" s="22">
        <v>41299</v>
      </c>
      <c r="K153" s="21" t="s">
        <v>129</v>
      </c>
      <c r="L153" s="21" t="s">
        <v>189</v>
      </c>
      <c r="M153" s="21" t="s">
        <v>262</v>
      </c>
      <c r="N153" s="21" t="s">
        <v>313</v>
      </c>
      <c r="O153" s="23">
        <v>12</v>
      </c>
      <c r="P153" s="23"/>
      <c r="Q153" s="23">
        <v>17.989999999999998</v>
      </c>
    </row>
    <row r="154" spans="1:17">
      <c r="A154" s="21"/>
      <c r="B154" s="21"/>
      <c r="C154" s="21"/>
      <c r="D154" s="21"/>
      <c r="E154" s="21"/>
      <c r="F154" s="21"/>
      <c r="G154" s="21"/>
      <c r="H154" s="21"/>
      <c r="I154" s="21" t="s">
        <v>63</v>
      </c>
      <c r="J154" s="22">
        <v>41330</v>
      </c>
      <c r="K154" s="21" t="s">
        <v>129</v>
      </c>
      <c r="L154" s="21" t="s">
        <v>189</v>
      </c>
      <c r="M154" s="21" t="s">
        <v>260</v>
      </c>
      <c r="N154" s="21" t="s">
        <v>313</v>
      </c>
      <c r="O154" s="23">
        <v>5.99</v>
      </c>
      <c r="P154" s="23"/>
      <c r="Q154" s="23">
        <v>23.98</v>
      </c>
    </row>
    <row r="155" spans="1:17">
      <c r="A155" s="21"/>
      <c r="B155" s="21"/>
      <c r="C155" s="21"/>
      <c r="D155" s="21"/>
      <c r="E155" s="21"/>
      <c r="F155" s="21"/>
      <c r="G155" s="21"/>
      <c r="H155" s="21"/>
      <c r="I155" s="21" t="s">
        <v>63</v>
      </c>
      <c r="J155" s="22">
        <v>41330</v>
      </c>
      <c r="K155" s="21" t="s">
        <v>129</v>
      </c>
      <c r="L155" s="21" t="s">
        <v>189</v>
      </c>
      <c r="M155" s="21" t="s">
        <v>260</v>
      </c>
      <c r="N155" s="21" t="s">
        <v>313</v>
      </c>
      <c r="O155" s="23">
        <v>17.989999999999998</v>
      </c>
      <c r="P155" s="23"/>
      <c r="Q155" s="23">
        <v>41.97</v>
      </c>
    </row>
    <row r="156" spans="1:17">
      <c r="A156" s="21"/>
      <c r="B156" s="21"/>
      <c r="C156" s="21"/>
      <c r="D156" s="21"/>
      <c r="E156" s="21"/>
      <c r="F156" s="21"/>
      <c r="G156" s="21"/>
      <c r="H156" s="21"/>
      <c r="I156" s="21" t="s">
        <v>63</v>
      </c>
      <c r="J156" s="22">
        <v>41330</v>
      </c>
      <c r="K156" s="21" t="s">
        <v>129</v>
      </c>
      <c r="L156" s="21" t="s">
        <v>189</v>
      </c>
      <c r="M156" s="21" t="s">
        <v>260</v>
      </c>
      <c r="N156" s="21" t="s">
        <v>313</v>
      </c>
      <c r="O156" s="23">
        <v>12</v>
      </c>
      <c r="P156" s="23"/>
      <c r="Q156" s="23">
        <v>53.97</v>
      </c>
    </row>
    <row r="157" spans="1:17">
      <c r="A157" s="21"/>
      <c r="B157" s="21"/>
      <c r="C157" s="21"/>
      <c r="D157" s="21"/>
      <c r="E157" s="21"/>
      <c r="F157" s="21"/>
      <c r="G157" s="21"/>
      <c r="H157" s="21"/>
      <c r="I157" s="21" t="s">
        <v>63</v>
      </c>
      <c r="J157" s="22">
        <v>41360</v>
      </c>
      <c r="K157" s="21" t="s">
        <v>129</v>
      </c>
      <c r="L157" s="21" t="s">
        <v>189</v>
      </c>
      <c r="M157" s="21" t="s">
        <v>261</v>
      </c>
      <c r="N157" s="21" t="s">
        <v>313</v>
      </c>
      <c r="O157" s="23">
        <v>5.99</v>
      </c>
      <c r="P157" s="23"/>
      <c r="Q157" s="23">
        <v>59.96</v>
      </c>
    </row>
    <row r="158" spans="1:17">
      <c r="A158" s="21"/>
      <c r="B158" s="21"/>
      <c r="C158" s="21"/>
      <c r="D158" s="21"/>
      <c r="E158" s="21"/>
      <c r="F158" s="21"/>
      <c r="G158" s="21"/>
      <c r="H158" s="21"/>
      <c r="I158" s="21" t="s">
        <v>63</v>
      </c>
      <c r="J158" s="22">
        <v>41360</v>
      </c>
      <c r="K158" s="21" t="s">
        <v>129</v>
      </c>
      <c r="L158" s="21" t="s">
        <v>189</v>
      </c>
      <c r="M158" s="21" t="s">
        <v>263</v>
      </c>
      <c r="N158" s="21" t="s">
        <v>313</v>
      </c>
      <c r="O158" s="23">
        <v>12</v>
      </c>
      <c r="P158" s="23"/>
      <c r="Q158" s="23">
        <v>71.959999999999994</v>
      </c>
    </row>
    <row r="159" spans="1:17">
      <c r="A159" s="21"/>
      <c r="B159" s="21"/>
      <c r="C159" s="21"/>
      <c r="D159" s="21"/>
      <c r="E159" s="21"/>
      <c r="F159" s="21"/>
      <c r="G159" s="21"/>
      <c r="H159" s="21"/>
      <c r="I159" s="21" t="s">
        <v>63</v>
      </c>
      <c r="J159" s="22">
        <v>41390</v>
      </c>
      <c r="K159" s="21" t="s">
        <v>129</v>
      </c>
      <c r="L159" s="21" t="s">
        <v>189</v>
      </c>
      <c r="M159" s="21" t="s">
        <v>261</v>
      </c>
      <c r="N159" s="21" t="s">
        <v>313</v>
      </c>
      <c r="O159" s="23">
        <v>5.99</v>
      </c>
      <c r="P159" s="23"/>
      <c r="Q159" s="23">
        <v>77.95</v>
      </c>
    </row>
    <row r="160" spans="1:17">
      <c r="A160" s="21"/>
      <c r="B160" s="21"/>
      <c r="C160" s="21"/>
      <c r="D160" s="21"/>
      <c r="E160" s="21"/>
      <c r="F160" s="21"/>
      <c r="G160" s="21"/>
      <c r="H160" s="21"/>
      <c r="I160" s="21" t="s">
        <v>63</v>
      </c>
      <c r="J160" s="22">
        <v>41390</v>
      </c>
      <c r="K160" s="21" t="s">
        <v>129</v>
      </c>
      <c r="L160" s="21" t="s">
        <v>189</v>
      </c>
      <c r="M160" s="21" t="s">
        <v>263</v>
      </c>
      <c r="N160" s="21" t="s">
        <v>313</v>
      </c>
      <c r="O160" s="23">
        <v>18</v>
      </c>
      <c r="P160" s="23"/>
      <c r="Q160" s="23">
        <v>95.95</v>
      </c>
    </row>
    <row r="161" spans="1:17">
      <c r="A161" s="21"/>
      <c r="B161" s="21"/>
      <c r="C161" s="21"/>
      <c r="D161" s="21"/>
      <c r="E161" s="21"/>
      <c r="F161" s="21"/>
      <c r="G161" s="21"/>
      <c r="H161" s="21"/>
      <c r="I161" s="21" t="s">
        <v>63</v>
      </c>
      <c r="J161" s="22">
        <v>41420</v>
      </c>
      <c r="K161" s="21" t="s">
        <v>129</v>
      </c>
      <c r="L161" s="21" t="s">
        <v>189</v>
      </c>
      <c r="M161" s="21" t="s">
        <v>261</v>
      </c>
      <c r="N161" s="21" t="s">
        <v>313</v>
      </c>
      <c r="O161" s="23">
        <v>5.99</v>
      </c>
      <c r="P161" s="23"/>
      <c r="Q161" s="23">
        <v>101.94</v>
      </c>
    </row>
    <row r="162" spans="1:17">
      <c r="A162" s="21"/>
      <c r="B162" s="21"/>
      <c r="C162" s="21"/>
      <c r="D162" s="21"/>
      <c r="E162" s="21"/>
      <c r="F162" s="21"/>
      <c r="G162" s="21"/>
      <c r="H162" s="21"/>
      <c r="I162" s="21" t="s">
        <v>63</v>
      </c>
      <c r="J162" s="22">
        <v>41420</v>
      </c>
      <c r="K162" s="21" t="s">
        <v>129</v>
      </c>
      <c r="L162" s="21" t="s">
        <v>189</v>
      </c>
      <c r="M162" s="21" t="s">
        <v>263</v>
      </c>
      <c r="N162" s="21" t="s">
        <v>313</v>
      </c>
      <c r="O162" s="23">
        <v>18</v>
      </c>
      <c r="P162" s="23"/>
      <c r="Q162" s="23">
        <v>119.94</v>
      </c>
    </row>
    <row r="163" spans="1:17">
      <c r="A163" s="21"/>
      <c r="B163" s="21"/>
      <c r="C163" s="21"/>
      <c r="D163" s="21"/>
      <c r="E163" s="21"/>
      <c r="F163" s="21"/>
      <c r="G163" s="21"/>
      <c r="H163" s="21"/>
      <c r="I163" s="21" t="s">
        <v>63</v>
      </c>
      <c r="J163" s="22">
        <v>41450</v>
      </c>
      <c r="K163" s="21" t="s">
        <v>129</v>
      </c>
      <c r="L163" s="21" t="s">
        <v>189</v>
      </c>
      <c r="M163" s="21" t="s">
        <v>261</v>
      </c>
      <c r="N163" s="21" t="s">
        <v>313</v>
      </c>
      <c r="O163" s="23">
        <v>5.99</v>
      </c>
      <c r="P163" s="23"/>
      <c r="Q163" s="23">
        <v>125.93</v>
      </c>
    </row>
    <row r="164" spans="1:17" ht="15" thickBot="1">
      <c r="A164" s="21"/>
      <c r="B164" s="21"/>
      <c r="C164" s="21"/>
      <c r="D164" s="21"/>
      <c r="E164" s="21"/>
      <c r="F164" s="21"/>
      <c r="G164" s="21"/>
      <c r="H164" s="21"/>
      <c r="I164" s="21" t="s">
        <v>63</v>
      </c>
      <c r="J164" s="22">
        <v>41450</v>
      </c>
      <c r="K164" s="21" t="s">
        <v>129</v>
      </c>
      <c r="L164" s="21" t="s">
        <v>189</v>
      </c>
      <c r="M164" s="21" t="s">
        <v>375</v>
      </c>
      <c r="N164" s="21" t="s">
        <v>313</v>
      </c>
      <c r="O164" s="24">
        <v>18</v>
      </c>
      <c r="P164" s="24"/>
      <c r="Q164" s="24">
        <v>143.93</v>
      </c>
    </row>
    <row r="165" spans="1:17">
      <c r="A165" s="21"/>
      <c r="B165" s="21"/>
      <c r="C165" s="21"/>
      <c r="D165" s="21"/>
      <c r="E165" s="21"/>
      <c r="F165" s="21"/>
      <c r="G165" s="21" t="s">
        <v>35</v>
      </c>
      <c r="H165" s="21"/>
      <c r="I165" s="21"/>
      <c r="J165" s="22"/>
      <c r="K165" s="21"/>
      <c r="L165" s="21"/>
      <c r="M165" s="21"/>
      <c r="N165" s="21"/>
      <c r="O165" s="23">
        <f>ROUND(SUM(O151:O164),5)</f>
        <v>143.93</v>
      </c>
      <c r="P165" s="23">
        <f>ROUND(SUM(P151:P164),5)</f>
        <v>0</v>
      </c>
      <c r="Q165" s="23">
        <f>Q164</f>
        <v>143.93</v>
      </c>
    </row>
    <row r="166" spans="1:17" ht="30" customHeight="1">
      <c r="A166" s="4"/>
      <c r="B166" s="4"/>
      <c r="C166" s="4"/>
      <c r="D166" s="4"/>
      <c r="E166" s="4"/>
      <c r="F166" s="4"/>
      <c r="G166" s="4" t="s">
        <v>36</v>
      </c>
      <c r="H166" s="4"/>
      <c r="I166" s="4"/>
      <c r="J166" s="19"/>
      <c r="K166" s="4"/>
      <c r="L166" s="4"/>
      <c r="M166" s="4"/>
      <c r="N166" s="4"/>
      <c r="O166" s="20"/>
      <c r="P166" s="20"/>
      <c r="Q166" s="20"/>
    </row>
    <row r="167" spans="1:17">
      <c r="A167" s="21"/>
      <c r="B167" s="21"/>
      <c r="C167" s="21"/>
      <c r="D167" s="21"/>
      <c r="E167" s="21"/>
      <c r="F167" s="21"/>
      <c r="G167" s="21"/>
      <c r="H167" s="21"/>
      <c r="I167" s="21" t="s">
        <v>61</v>
      </c>
      <c r="J167" s="22">
        <v>41305</v>
      </c>
      <c r="K167" s="21" t="s">
        <v>130</v>
      </c>
      <c r="L167" s="21"/>
      <c r="M167" s="21" t="s">
        <v>264</v>
      </c>
      <c r="N167" s="21" t="s">
        <v>309</v>
      </c>
      <c r="O167" s="23">
        <v>2105.44</v>
      </c>
      <c r="P167" s="23"/>
      <c r="Q167" s="23">
        <v>2105.44</v>
      </c>
    </row>
    <row r="168" spans="1:17">
      <c r="A168" s="21"/>
      <c r="B168" s="21"/>
      <c r="C168" s="21"/>
      <c r="D168" s="21"/>
      <c r="E168" s="21"/>
      <c r="F168" s="21"/>
      <c r="G168" s="21"/>
      <c r="H168" s="21"/>
      <c r="I168" s="21" t="s">
        <v>61</v>
      </c>
      <c r="J168" s="22">
        <v>41333</v>
      </c>
      <c r="K168" s="21" t="s">
        <v>131</v>
      </c>
      <c r="L168" s="21"/>
      <c r="M168" s="21" t="s">
        <v>265</v>
      </c>
      <c r="N168" s="21" t="s">
        <v>309</v>
      </c>
      <c r="O168" s="23">
        <v>4.76</v>
      </c>
      <c r="P168" s="23"/>
      <c r="Q168" s="23">
        <v>2110.1999999999998</v>
      </c>
    </row>
    <row r="169" spans="1:17">
      <c r="A169" s="21"/>
      <c r="B169" s="21"/>
      <c r="C169" s="21"/>
      <c r="D169" s="21"/>
      <c r="E169" s="21"/>
      <c r="F169" s="21"/>
      <c r="G169" s="21"/>
      <c r="H169" s="21"/>
      <c r="I169" s="21" t="s">
        <v>61</v>
      </c>
      <c r="J169" s="22">
        <v>41364</v>
      </c>
      <c r="K169" s="21" t="s">
        <v>376</v>
      </c>
      <c r="L169" s="21"/>
      <c r="M169" s="21" t="s">
        <v>377</v>
      </c>
      <c r="N169" s="21" t="s">
        <v>309</v>
      </c>
      <c r="O169" s="23">
        <v>4.08</v>
      </c>
      <c r="P169" s="23"/>
      <c r="Q169" s="23">
        <v>2114.2800000000002</v>
      </c>
    </row>
    <row r="170" spans="1:17">
      <c r="A170" s="21"/>
      <c r="B170" s="21"/>
      <c r="C170" s="21"/>
      <c r="D170" s="21"/>
      <c r="E170" s="21"/>
      <c r="F170" s="21"/>
      <c r="G170" s="21"/>
      <c r="H170" s="21"/>
      <c r="I170" s="21" t="s">
        <v>61</v>
      </c>
      <c r="J170" s="22">
        <v>41394</v>
      </c>
      <c r="K170" s="21" t="s">
        <v>378</v>
      </c>
      <c r="L170" s="21"/>
      <c r="M170" s="21" t="s">
        <v>379</v>
      </c>
      <c r="N170" s="21" t="s">
        <v>309</v>
      </c>
      <c r="O170" s="23">
        <v>703.4</v>
      </c>
      <c r="P170" s="23"/>
      <c r="Q170" s="23">
        <v>2817.68</v>
      </c>
    </row>
    <row r="171" spans="1:17">
      <c r="A171" s="21"/>
      <c r="B171" s="21"/>
      <c r="C171" s="21"/>
      <c r="D171" s="21"/>
      <c r="E171" s="21"/>
      <c r="F171" s="21"/>
      <c r="G171" s="21"/>
      <c r="H171" s="21"/>
      <c r="I171" s="21" t="s">
        <v>61</v>
      </c>
      <c r="J171" s="22">
        <v>41425</v>
      </c>
      <c r="K171" s="21" t="s">
        <v>380</v>
      </c>
      <c r="L171" s="21"/>
      <c r="M171" s="21" t="s">
        <v>381</v>
      </c>
      <c r="N171" s="21" t="s">
        <v>309</v>
      </c>
      <c r="O171" s="23">
        <v>4.08</v>
      </c>
      <c r="P171" s="23"/>
      <c r="Q171" s="23">
        <v>2821.76</v>
      </c>
    </row>
    <row r="172" spans="1:17">
      <c r="A172" s="21"/>
      <c r="B172" s="21"/>
      <c r="C172" s="21"/>
      <c r="D172" s="21"/>
      <c r="E172" s="21"/>
      <c r="F172" s="21"/>
      <c r="G172" s="21"/>
      <c r="H172" s="21"/>
      <c r="I172" s="21" t="s">
        <v>61</v>
      </c>
      <c r="J172" s="22">
        <v>41455</v>
      </c>
      <c r="K172" s="21" t="s">
        <v>382</v>
      </c>
      <c r="L172" s="21"/>
      <c r="M172" s="21" t="s">
        <v>383</v>
      </c>
      <c r="N172" s="21" t="s">
        <v>309</v>
      </c>
      <c r="O172" s="23">
        <v>3.74</v>
      </c>
      <c r="P172" s="23"/>
      <c r="Q172" s="23">
        <v>2825.5</v>
      </c>
    </row>
    <row r="173" spans="1:17" ht="15" thickBot="1">
      <c r="A173" s="21"/>
      <c r="B173" s="21"/>
      <c r="C173" s="21"/>
      <c r="D173" s="21"/>
      <c r="E173" s="21"/>
      <c r="F173" s="21"/>
      <c r="G173" s="21"/>
      <c r="H173" s="21"/>
      <c r="I173" s="21" t="s">
        <v>61</v>
      </c>
      <c r="J173" s="22">
        <v>41486</v>
      </c>
      <c r="K173" s="21" t="s">
        <v>384</v>
      </c>
      <c r="L173" s="21"/>
      <c r="M173" s="21" t="s">
        <v>385</v>
      </c>
      <c r="N173" s="21" t="s">
        <v>309</v>
      </c>
      <c r="O173" s="24">
        <v>2103.4</v>
      </c>
      <c r="P173" s="24"/>
      <c r="Q173" s="24">
        <v>4928.8999999999996</v>
      </c>
    </row>
    <row r="174" spans="1:17">
      <c r="A174" s="21"/>
      <c r="B174" s="21"/>
      <c r="C174" s="21"/>
      <c r="D174" s="21"/>
      <c r="E174" s="21"/>
      <c r="F174" s="21"/>
      <c r="G174" s="21" t="s">
        <v>37</v>
      </c>
      <c r="H174" s="21"/>
      <c r="I174" s="21"/>
      <c r="J174" s="22"/>
      <c r="K174" s="21"/>
      <c r="L174" s="21"/>
      <c r="M174" s="21"/>
      <c r="N174" s="21"/>
      <c r="O174" s="23">
        <f>ROUND(SUM(O166:O173),5)</f>
        <v>4928.8999999999996</v>
      </c>
      <c r="P174" s="23">
        <f>ROUND(SUM(P166:P173),5)</f>
        <v>0</v>
      </c>
      <c r="Q174" s="23">
        <f>Q173</f>
        <v>4928.8999999999996</v>
      </c>
    </row>
    <row r="175" spans="1:17" ht="30" customHeight="1">
      <c r="A175" s="4"/>
      <c r="B175" s="4"/>
      <c r="C175" s="4"/>
      <c r="D175" s="4"/>
      <c r="E175" s="4"/>
      <c r="F175" s="4"/>
      <c r="G175" s="4" t="s">
        <v>386</v>
      </c>
      <c r="H175" s="4"/>
      <c r="I175" s="4"/>
      <c r="J175" s="19"/>
      <c r="K175" s="4"/>
      <c r="L175" s="4"/>
      <c r="M175" s="4"/>
      <c r="N175" s="4"/>
      <c r="O175" s="20"/>
      <c r="P175" s="20"/>
      <c r="Q175" s="20"/>
    </row>
    <row r="176" spans="1:17" ht="15" thickBot="1">
      <c r="A176" s="28"/>
      <c r="B176" s="28"/>
      <c r="C176" s="28"/>
      <c r="D176" s="28"/>
      <c r="E176" s="28"/>
      <c r="F176" s="28"/>
      <c r="G176" s="28"/>
      <c r="H176" s="21"/>
      <c r="I176" s="21" t="s">
        <v>63</v>
      </c>
      <c r="J176" s="22">
        <v>41418</v>
      </c>
      <c r="K176" s="21" t="s">
        <v>387</v>
      </c>
      <c r="L176" s="21" t="s">
        <v>388</v>
      </c>
      <c r="M176" s="21" t="s">
        <v>389</v>
      </c>
      <c r="N176" s="21" t="s">
        <v>309</v>
      </c>
      <c r="O176" s="24">
        <v>900</v>
      </c>
      <c r="P176" s="24"/>
      <c r="Q176" s="24">
        <v>900</v>
      </c>
    </row>
    <row r="177" spans="1:17">
      <c r="A177" s="21"/>
      <c r="B177" s="21"/>
      <c r="C177" s="21"/>
      <c r="D177" s="21"/>
      <c r="E177" s="21"/>
      <c r="F177" s="21"/>
      <c r="G177" s="21" t="s">
        <v>390</v>
      </c>
      <c r="H177" s="21"/>
      <c r="I177" s="21"/>
      <c r="J177" s="22"/>
      <c r="K177" s="21"/>
      <c r="L177" s="21"/>
      <c r="M177" s="21"/>
      <c r="N177" s="21"/>
      <c r="O177" s="23">
        <f>ROUND(SUM(O175:O176),5)</f>
        <v>900</v>
      </c>
      <c r="P177" s="23">
        <f>ROUND(SUM(P175:P176),5)</f>
        <v>0</v>
      </c>
      <c r="Q177" s="23">
        <f>Q176</f>
        <v>900</v>
      </c>
    </row>
    <row r="178" spans="1:17" ht="30" customHeight="1">
      <c r="A178" s="4"/>
      <c r="B178" s="4"/>
      <c r="C178" s="4"/>
      <c r="D178" s="4"/>
      <c r="E178" s="4"/>
      <c r="F178" s="4"/>
      <c r="G178" s="4" t="s">
        <v>38</v>
      </c>
      <c r="H178" s="4"/>
      <c r="I178" s="4"/>
      <c r="J178" s="19"/>
      <c r="K178" s="4"/>
      <c r="L178" s="4"/>
      <c r="M178" s="4"/>
      <c r="N178" s="4"/>
      <c r="O178" s="20"/>
      <c r="P178" s="20"/>
      <c r="Q178" s="20"/>
    </row>
    <row r="179" spans="1:17">
      <c r="A179" s="21"/>
      <c r="B179" s="21"/>
      <c r="C179" s="21"/>
      <c r="D179" s="21"/>
      <c r="E179" s="21"/>
      <c r="F179" s="21"/>
      <c r="G179" s="21"/>
      <c r="H179" s="21"/>
      <c r="I179" s="21" t="s">
        <v>63</v>
      </c>
      <c r="J179" s="22">
        <v>41278</v>
      </c>
      <c r="K179" s="21" t="s">
        <v>132</v>
      </c>
      <c r="L179" s="21" t="s">
        <v>190</v>
      </c>
      <c r="M179" s="21" t="s">
        <v>266</v>
      </c>
      <c r="N179" s="21" t="s">
        <v>313</v>
      </c>
      <c r="O179" s="23">
        <v>150</v>
      </c>
      <c r="P179" s="23"/>
      <c r="Q179" s="23">
        <v>150</v>
      </c>
    </row>
    <row r="180" spans="1:17">
      <c r="A180" s="21"/>
      <c r="B180" s="21"/>
      <c r="C180" s="21"/>
      <c r="D180" s="21"/>
      <c r="E180" s="21"/>
      <c r="F180" s="21"/>
      <c r="G180" s="21"/>
      <c r="H180" s="21"/>
      <c r="I180" s="21" t="s">
        <v>63</v>
      </c>
      <c r="J180" s="22">
        <v>41285</v>
      </c>
      <c r="K180" s="21" t="s">
        <v>133</v>
      </c>
      <c r="L180" s="21" t="s">
        <v>191</v>
      </c>
      <c r="M180" s="21" t="s">
        <v>267</v>
      </c>
      <c r="N180" s="21" t="s">
        <v>313</v>
      </c>
      <c r="O180" s="23">
        <v>270</v>
      </c>
      <c r="P180" s="23"/>
      <c r="Q180" s="23">
        <v>420</v>
      </c>
    </row>
    <row r="181" spans="1:17">
      <c r="A181" s="21"/>
      <c r="B181" s="21"/>
      <c r="C181" s="21"/>
      <c r="D181" s="21"/>
      <c r="E181" s="21"/>
      <c r="F181" s="21"/>
      <c r="G181" s="21"/>
      <c r="H181" s="21"/>
      <c r="I181" s="21" t="s">
        <v>63</v>
      </c>
      <c r="J181" s="22">
        <v>41299</v>
      </c>
      <c r="K181" s="21" t="s">
        <v>134</v>
      </c>
      <c r="L181" s="21" t="s">
        <v>191</v>
      </c>
      <c r="M181" s="21" t="s">
        <v>268</v>
      </c>
      <c r="N181" s="21" t="s">
        <v>313</v>
      </c>
      <c r="O181" s="23">
        <v>300</v>
      </c>
      <c r="P181" s="23"/>
      <c r="Q181" s="23">
        <v>720</v>
      </c>
    </row>
    <row r="182" spans="1:17">
      <c r="A182" s="21"/>
      <c r="B182" s="21"/>
      <c r="C182" s="21"/>
      <c r="D182" s="21"/>
      <c r="E182" s="21"/>
      <c r="F182" s="21"/>
      <c r="G182" s="21"/>
      <c r="H182" s="21"/>
      <c r="I182" s="21" t="s">
        <v>63</v>
      </c>
      <c r="J182" s="22">
        <v>41316</v>
      </c>
      <c r="K182" s="21" t="s">
        <v>135</v>
      </c>
      <c r="L182" s="21" t="s">
        <v>192</v>
      </c>
      <c r="M182" s="21" t="s">
        <v>269</v>
      </c>
      <c r="N182" s="21" t="s">
        <v>312</v>
      </c>
      <c r="O182" s="23">
        <v>400</v>
      </c>
      <c r="P182" s="23"/>
      <c r="Q182" s="23">
        <v>1120</v>
      </c>
    </row>
    <row r="183" spans="1:17">
      <c r="A183" s="21"/>
      <c r="B183" s="21"/>
      <c r="C183" s="21"/>
      <c r="D183" s="21"/>
      <c r="E183" s="21"/>
      <c r="F183" s="21"/>
      <c r="G183" s="21"/>
      <c r="H183" s="21"/>
      <c r="I183" s="21" t="s">
        <v>63</v>
      </c>
      <c r="J183" s="22">
        <v>41320</v>
      </c>
      <c r="K183" s="21" t="s">
        <v>136</v>
      </c>
      <c r="L183" s="21" t="s">
        <v>190</v>
      </c>
      <c r="M183" s="21" t="s">
        <v>270</v>
      </c>
      <c r="N183" s="21" t="s">
        <v>312</v>
      </c>
      <c r="O183" s="23">
        <v>60</v>
      </c>
      <c r="P183" s="23"/>
      <c r="Q183" s="23">
        <v>1180</v>
      </c>
    </row>
    <row r="184" spans="1:17">
      <c r="A184" s="21"/>
      <c r="B184" s="21"/>
      <c r="C184" s="21"/>
      <c r="D184" s="21"/>
      <c r="E184" s="21"/>
      <c r="F184" s="21"/>
      <c r="G184" s="21"/>
      <c r="H184" s="21"/>
      <c r="I184" s="21" t="s">
        <v>63</v>
      </c>
      <c r="J184" s="22">
        <v>41340</v>
      </c>
      <c r="K184" s="21" t="s">
        <v>137</v>
      </c>
      <c r="L184" s="21" t="s">
        <v>190</v>
      </c>
      <c r="M184" s="21" t="s">
        <v>271</v>
      </c>
      <c r="N184" s="21" t="s">
        <v>313</v>
      </c>
      <c r="O184" s="23">
        <v>40</v>
      </c>
      <c r="P184" s="23"/>
      <c r="Q184" s="23">
        <v>1220</v>
      </c>
    </row>
    <row r="185" spans="1:17">
      <c r="A185" s="21"/>
      <c r="B185" s="21"/>
      <c r="C185" s="21"/>
      <c r="D185" s="21"/>
      <c r="E185" s="21"/>
      <c r="F185" s="21"/>
      <c r="G185" s="21"/>
      <c r="H185" s="21"/>
      <c r="I185" s="21" t="s">
        <v>63</v>
      </c>
      <c r="J185" s="22">
        <v>41360</v>
      </c>
      <c r="K185" s="21" t="s">
        <v>129</v>
      </c>
      <c r="L185" s="21" t="s">
        <v>189</v>
      </c>
      <c r="M185" s="21" t="s">
        <v>272</v>
      </c>
      <c r="N185" s="21" t="s">
        <v>314</v>
      </c>
      <c r="O185" s="23">
        <v>2250</v>
      </c>
      <c r="P185" s="23"/>
      <c r="Q185" s="23">
        <v>3470</v>
      </c>
    </row>
    <row r="186" spans="1:17">
      <c r="A186" s="21"/>
      <c r="B186" s="21"/>
      <c r="C186" s="21"/>
      <c r="D186" s="21"/>
      <c r="E186" s="21"/>
      <c r="F186" s="21"/>
      <c r="G186" s="21"/>
      <c r="H186" s="21"/>
      <c r="I186" s="21" t="s">
        <v>63</v>
      </c>
      <c r="J186" s="22">
        <v>41365</v>
      </c>
      <c r="K186" s="21" t="s">
        <v>138</v>
      </c>
      <c r="L186" s="21" t="s">
        <v>190</v>
      </c>
      <c r="M186" s="21" t="s">
        <v>273</v>
      </c>
      <c r="N186" s="21" t="s">
        <v>313</v>
      </c>
      <c r="O186" s="23">
        <v>70</v>
      </c>
      <c r="P186" s="23"/>
      <c r="Q186" s="23">
        <v>3540</v>
      </c>
    </row>
    <row r="187" spans="1:17">
      <c r="A187" s="21"/>
      <c r="B187" s="21"/>
      <c r="C187" s="21"/>
      <c r="D187" s="21"/>
      <c r="E187" s="21"/>
      <c r="F187" s="21"/>
      <c r="G187" s="21"/>
      <c r="H187" s="21"/>
      <c r="I187" s="21" t="s">
        <v>63</v>
      </c>
      <c r="J187" s="22">
        <v>41365</v>
      </c>
      <c r="K187" s="21" t="s">
        <v>138</v>
      </c>
      <c r="L187" s="21" t="s">
        <v>190</v>
      </c>
      <c r="M187" s="21" t="s">
        <v>273</v>
      </c>
      <c r="N187" s="21" t="s">
        <v>314</v>
      </c>
      <c r="O187" s="23">
        <v>100</v>
      </c>
      <c r="P187" s="23"/>
      <c r="Q187" s="23">
        <v>3640</v>
      </c>
    </row>
    <row r="188" spans="1:17" ht="15" thickBot="1">
      <c r="A188" s="21"/>
      <c r="B188" s="21"/>
      <c r="C188" s="21"/>
      <c r="D188" s="21"/>
      <c r="E188" s="21"/>
      <c r="F188" s="21"/>
      <c r="G188" s="21"/>
      <c r="H188" s="21"/>
      <c r="I188" s="21" t="s">
        <v>63</v>
      </c>
      <c r="J188" s="22">
        <v>41400</v>
      </c>
      <c r="K188" s="21" t="s">
        <v>139</v>
      </c>
      <c r="L188" s="21" t="s">
        <v>190</v>
      </c>
      <c r="M188" s="21" t="s">
        <v>274</v>
      </c>
      <c r="N188" s="21" t="s">
        <v>313</v>
      </c>
      <c r="O188" s="24">
        <v>30</v>
      </c>
      <c r="P188" s="24"/>
      <c r="Q188" s="24">
        <v>3670</v>
      </c>
    </row>
    <row r="189" spans="1:17">
      <c r="A189" s="21"/>
      <c r="B189" s="21"/>
      <c r="C189" s="21"/>
      <c r="D189" s="21"/>
      <c r="E189" s="21"/>
      <c r="F189" s="21"/>
      <c r="G189" s="21" t="s">
        <v>39</v>
      </c>
      <c r="H189" s="21"/>
      <c r="I189" s="21"/>
      <c r="J189" s="22"/>
      <c r="K189" s="21"/>
      <c r="L189" s="21"/>
      <c r="M189" s="21"/>
      <c r="N189" s="21"/>
      <c r="O189" s="23">
        <f>ROUND(SUM(O178:O188),5)</f>
        <v>3670</v>
      </c>
      <c r="P189" s="23">
        <f>ROUND(SUM(P178:P188),5)</f>
        <v>0</v>
      </c>
      <c r="Q189" s="23">
        <f>Q188</f>
        <v>3670</v>
      </c>
    </row>
    <row r="190" spans="1:17" ht="30" customHeight="1">
      <c r="A190" s="4"/>
      <c r="B190" s="4"/>
      <c r="C190" s="4"/>
      <c r="D190" s="4"/>
      <c r="E190" s="4"/>
      <c r="F190" s="4"/>
      <c r="G190" s="4" t="s">
        <v>40</v>
      </c>
      <c r="H190" s="4"/>
      <c r="I190" s="4"/>
      <c r="J190" s="19"/>
      <c r="K190" s="4"/>
      <c r="L190" s="4"/>
      <c r="M190" s="4"/>
      <c r="N190" s="4"/>
      <c r="O190" s="20"/>
      <c r="P190" s="20"/>
      <c r="Q190" s="20"/>
    </row>
    <row r="191" spans="1:17">
      <c r="A191" s="21"/>
      <c r="B191" s="21"/>
      <c r="C191" s="21"/>
      <c r="D191" s="21"/>
      <c r="E191" s="21"/>
      <c r="F191" s="21"/>
      <c r="G191" s="21"/>
      <c r="H191" s="21"/>
      <c r="I191" s="21" t="s">
        <v>63</v>
      </c>
      <c r="J191" s="22">
        <v>41299</v>
      </c>
      <c r="K191" s="21" t="s">
        <v>129</v>
      </c>
      <c r="L191" s="21" t="s">
        <v>189</v>
      </c>
      <c r="M191" s="21" t="s">
        <v>275</v>
      </c>
      <c r="N191" s="21" t="s">
        <v>312</v>
      </c>
      <c r="O191" s="23">
        <v>12</v>
      </c>
      <c r="P191" s="23"/>
      <c r="Q191" s="23">
        <v>12</v>
      </c>
    </row>
    <row r="192" spans="1:17">
      <c r="A192" s="21"/>
      <c r="B192" s="21"/>
      <c r="C192" s="21"/>
      <c r="D192" s="21"/>
      <c r="E192" s="21"/>
      <c r="F192" s="21"/>
      <c r="G192" s="21"/>
      <c r="H192" s="21"/>
      <c r="I192" s="21" t="s">
        <v>63</v>
      </c>
      <c r="J192" s="22">
        <v>41316</v>
      </c>
      <c r="K192" s="21" t="s">
        <v>140</v>
      </c>
      <c r="L192" s="21" t="s">
        <v>193</v>
      </c>
      <c r="M192" s="21" t="s">
        <v>276</v>
      </c>
      <c r="N192" s="21" t="s">
        <v>312</v>
      </c>
      <c r="O192" s="23">
        <v>89.84</v>
      </c>
      <c r="P192" s="23"/>
      <c r="Q192" s="23">
        <v>101.84</v>
      </c>
    </row>
    <row r="193" spans="1:17">
      <c r="A193" s="21"/>
      <c r="B193" s="21"/>
      <c r="C193" s="21"/>
      <c r="D193" s="21"/>
      <c r="E193" s="21"/>
      <c r="F193" s="21"/>
      <c r="G193" s="21"/>
      <c r="H193" s="21"/>
      <c r="I193" s="21" t="s">
        <v>63</v>
      </c>
      <c r="J193" s="22">
        <v>41320</v>
      </c>
      <c r="K193" s="21" t="s">
        <v>136</v>
      </c>
      <c r="L193" s="21" t="s">
        <v>194</v>
      </c>
      <c r="M193" s="21" t="s">
        <v>277</v>
      </c>
      <c r="N193" s="21" t="s">
        <v>312</v>
      </c>
      <c r="O193" s="23">
        <v>50</v>
      </c>
      <c r="P193" s="23"/>
      <c r="Q193" s="23">
        <v>151.84</v>
      </c>
    </row>
    <row r="194" spans="1:17">
      <c r="A194" s="21"/>
      <c r="B194" s="21"/>
      <c r="C194" s="21"/>
      <c r="D194" s="21"/>
      <c r="E194" s="21"/>
      <c r="F194" s="21"/>
      <c r="G194" s="21"/>
      <c r="H194" s="21"/>
      <c r="I194" s="21" t="s">
        <v>63</v>
      </c>
      <c r="J194" s="22">
        <v>41320</v>
      </c>
      <c r="K194" s="21" t="s">
        <v>136</v>
      </c>
      <c r="L194" s="21" t="s">
        <v>195</v>
      </c>
      <c r="M194" s="21" t="s">
        <v>277</v>
      </c>
      <c r="N194" s="21" t="s">
        <v>312</v>
      </c>
      <c r="O194" s="23">
        <v>250</v>
      </c>
      <c r="P194" s="23"/>
      <c r="Q194" s="23">
        <v>401.84</v>
      </c>
    </row>
    <row r="195" spans="1:17">
      <c r="A195" s="21"/>
      <c r="B195" s="21"/>
      <c r="C195" s="21"/>
      <c r="D195" s="21"/>
      <c r="E195" s="21"/>
      <c r="F195" s="21"/>
      <c r="G195" s="21"/>
      <c r="H195" s="21"/>
      <c r="I195" s="21" t="s">
        <v>63</v>
      </c>
      <c r="J195" s="22">
        <v>41320</v>
      </c>
      <c r="K195" s="21" t="s">
        <v>136</v>
      </c>
      <c r="L195" s="21" t="s">
        <v>196</v>
      </c>
      <c r="M195" s="21" t="s">
        <v>277</v>
      </c>
      <c r="N195" s="21" t="s">
        <v>312</v>
      </c>
      <c r="O195" s="23">
        <v>75</v>
      </c>
      <c r="P195" s="23"/>
      <c r="Q195" s="23">
        <v>476.84</v>
      </c>
    </row>
    <row r="196" spans="1:17" ht="15" thickBot="1">
      <c r="A196" s="21"/>
      <c r="B196" s="21"/>
      <c r="C196" s="21"/>
      <c r="D196" s="21"/>
      <c r="E196" s="21"/>
      <c r="F196" s="21"/>
      <c r="G196" s="21"/>
      <c r="H196" s="21"/>
      <c r="I196" s="21" t="s">
        <v>63</v>
      </c>
      <c r="J196" s="22">
        <v>41330</v>
      </c>
      <c r="K196" s="21" t="s">
        <v>141</v>
      </c>
      <c r="L196" s="21" t="s">
        <v>197</v>
      </c>
      <c r="M196" s="21" t="s">
        <v>277</v>
      </c>
      <c r="N196" s="21" t="s">
        <v>312</v>
      </c>
      <c r="O196" s="24">
        <v>129</v>
      </c>
      <c r="P196" s="24"/>
      <c r="Q196" s="24">
        <v>605.84</v>
      </c>
    </row>
    <row r="197" spans="1:17">
      <c r="A197" s="21"/>
      <c r="B197" s="21"/>
      <c r="C197" s="21"/>
      <c r="D197" s="21"/>
      <c r="E197" s="21"/>
      <c r="F197" s="21"/>
      <c r="G197" s="21" t="s">
        <v>41</v>
      </c>
      <c r="H197" s="21"/>
      <c r="I197" s="21"/>
      <c r="J197" s="22"/>
      <c r="K197" s="21"/>
      <c r="L197" s="21"/>
      <c r="M197" s="21"/>
      <c r="N197" s="21"/>
      <c r="O197" s="23">
        <f>ROUND(SUM(O190:O196),5)</f>
        <v>605.84</v>
      </c>
      <c r="P197" s="23">
        <f>ROUND(SUM(P190:P196),5)</f>
        <v>0</v>
      </c>
      <c r="Q197" s="23">
        <f>Q196</f>
        <v>605.84</v>
      </c>
    </row>
    <row r="198" spans="1:17" ht="30" customHeight="1">
      <c r="A198" s="4"/>
      <c r="B198" s="4"/>
      <c r="C198" s="4"/>
      <c r="D198" s="4"/>
      <c r="E198" s="4"/>
      <c r="F198" s="4"/>
      <c r="G198" s="4" t="s">
        <v>42</v>
      </c>
      <c r="H198" s="4"/>
      <c r="I198" s="4"/>
      <c r="J198" s="19"/>
      <c r="K198" s="4"/>
      <c r="L198" s="4"/>
      <c r="M198" s="4"/>
      <c r="N198" s="4"/>
      <c r="O198" s="20"/>
      <c r="P198" s="20"/>
      <c r="Q198" s="20"/>
    </row>
    <row r="199" spans="1:17">
      <c r="A199" s="21"/>
      <c r="B199" s="21"/>
      <c r="C199" s="21"/>
      <c r="D199" s="21"/>
      <c r="E199" s="21"/>
      <c r="F199" s="21"/>
      <c r="G199" s="21"/>
      <c r="H199" s="21"/>
      <c r="I199" s="21" t="s">
        <v>63</v>
      </c>
      <c r="J199" s="22">
        <v>41299</v>
      </c>
      <c r="K199" s="21" t="s">
        <v>142</v>
      </c>
      <c r="L199" s="21" t="s">
        <v>189</v>
      </c>
      <c r="M199" s="21" t="s">
        <v>278</v>
      </c>
      <c r="N199" s="21" t="s">
        <v>309</v>
      </c>
      <c r="O199" s="23">
        <v>29.95</v>
      </c>
      <c r="P199" s="23"/>
      <c r="Q199" s="23">
        <v>29.95</v>
      </c>
    </row>
    <row r="200" spans="1:17">
      <c r="A200" s="21"/>
      <c r="B200" s="21"/>
      <c r="C200" s="21"/>
      <c r="D200" s="21"/>
      <c r="E200" s="21"/>
      <c r="F200" s="21"/>
      <c r="G200" s="21"/>
      <c r="H200" s="21"/>
      <c r="I200" s="21" t="s">
        <v>63</v>
      </c>
      <c r="J200" s="22">
        <v>41330</v>
      </c>
      <c r="K200" s="21" t="s">
        <v>142</v>
      </c>
      <c r="L200" s="21" t="s">
        <v>189</v>
      </c>
      <c r="M200" s="21" t="s">
        <v>278</v>
      </c>
      <c r="N200" s="21" t="s">
        <v>309</v>
      </c>
      <c r="O200" s="23">
        <v>29.95</v>
      </c>
      <c r="P200" s="23"/>
      <c r="Q200" s="23">
        <v>59.9</v>
      </c>
    </row>
    <row r="201" spans="1:17">
      <c r="A201" s="21"/>
      <c r="B201" s="21"/>
      <c r="C201" s="21"/>
      <c r="D201" s="21"/>
      <c r="E201" s="21"/>
      <c r="F201" s="21"/>
      <c r="G201" s="21"/>
      <c r="H201" s="21"/>
      <c r="I201" s="21" t="s">
        <v>63</v>
      </c>
      <c r="J201" s="22">
        <v>41360</v>
      </c>
      <c r="K201" s="21" t="s">
        <v>129</v>
      </c>
      <c r="L201" s="21" t="s">
        <v>189</v>
      </c>
      <c r="M201" s="21" t="s">
        <v>279</v>
      </c>
      <c r="N201" s="21" t="s">
        <v>313</v>
      </c>
      <c r="O201" s="23">
        <v>204</v>
      </c>
      <c r="P201" s="23"/>
      <c r="Q201" s="23">
        <v>263.89999999999998</v>
      </c>
    </row>
    <row r="202" spans="1:17">
      <c r="A202" s="21"/>
      <c r="B202" s="21"/>
      <c r="C202" s="21"/>
      <c r="D202" s="21"/>
      <c r="E202" s="21"/>
      <c r="F202" s="21"/>
      <c r="G202" s="21"/>
      <c r="H202" s="21"/>
      <c r="I202" s="21" t="s">
        <v>63</v>
      </c>
      <c r="J202" s="22">
        <v>41360</v>
      </c>
      <c r="K202" s="21" t="s">
        <v>129</v>
      </c>
      <c r="L202" s="21" t="s">
        <v>189</v>
      </c>
      <c r="M202" s="21" t="s">
        <v>280</v>
      </c>
      <c r="N202" s="21" t="s">
        <v>314</v>
      </c>
      <c r="O202" s="23">
        <v>59.58</v>
      </c>
      <c r="P202" s="23"/>
      <c r="Q202" s="23">
        <v>323.48</v>
      </c>
    </row>
    <row r="203" spans="1:17">
      <c r="A203" s="21"/>
      <c r="B203" s="21"/>
      <c r="C203" s="21"/>
      <c r="D203" s="21"/>
      <c r="E203" s="21"/>
      <c r="F203" s="21"/>
      <c r="G203" s="21"/>
      <c r="H203" s="21"/>
      <c r="I203" s="21" t="s">
        <v>63</v>
      </c>
      <c r="J203" s="22">
        <v>41360</v>
      </c>
      <c r="K203" s="21" t="s">
        <v>129</v>
      </c>
      <c r="L203" s="21" t="s">
        <v>189</v>
      </c>
      <c r="M203" s="21" t="s">
        <v>281</v>
      </c>
      <c r="N203" s="21" t="s">
        <v>313</v>
      </c>
      <c r="O203" s="23">
        <v>17.989999999999998</v>
      </c>
      <c r="P203" s="23"/>
      <c r="Q203" s="23">
        <v>341.47</v>
      </c>
    </row>
    <row r="204" spans="1:17">
      <c r="A204" s="21"/>
      <c r="B204" s="21"/>
      <c r="C204" s="21"/>
      <c r="D204" s="21"/>
      <c r="E204" s="21"/>
      <c r="F204" s="21"/>
      <c r="G204" s="21"/>
      <c r="H204" s="21"/>
      <c r="I204" s="21" t="s">
        <v>63</v>
      </c>
      <c r="J204" s="22">
        <v>41390</v>
      </c>
      <c r="K204" s="21" t="s">
        <v>129</v>
      </c>
      <c r="L204" s="21" t="s">
        <v>189</v>
      </c>
      <c r="M204" s="21" t="s">
        <v>282</v>
      </c>
      <c r="N204" s="21" t="s">
        <v>313</v>
      </c>
      <c r="O204" s="23">
        <v>17.989999999999998</v>
      </c>
      <c r="P204" s="23"/>
      <c r="Q204" s="23">
        <v>359.46</v>
      </c>
    </row>
    <row r="205" spans="1:17">
      <c r="A205" s="21"/>
      <c r="B205" s="21"/>
      <c r="C205" s="21"/>
      <c r="D205" s="21"/>
      <c r="E205" s="21"/>
      <c r="F205" s="21"/>
      <c r="G205" s="21"/>
      <c r="H205" s="21"/>
      <c r="I205" s="21" t="s">
        <v>63</v>
      </c>
      <c r="J205" s="22">
        <v>41390</v>
      </c>
      <c r="K205" s="21" t="s">
        <v>129</v>
      </c>
      <c r="L205" s="21" t="s">
        <v>189</v>
      </c>
      <c r="M205" s="21" t="s">
        <v>283</v>
      </c>
      <c r="N205" s="21" t="s">
        <v>313</v>
      </c>
      <c r="O205" s="23">
        <v>5565</v>
      </c>
      <c r="P205" s="23"/>
      <c r="Q205" s="23">
        <v>5924.46</v>
      </c>
    </row>
    <row r="206" spans="1:17">
      <c r="A206" s="21"/>
      <c r="B206" s="21"/>
      <c r="C206" s="21"/>
      <c r="D206" s="21"/>
      <c r="E206" s="21"/>
      <c r="F206" s="21"/>
      <c r="G206" s="21"/>
      <c r="H206" s="21"/>
      <c r="I206" s="21" t="s">
        <v>63</v>
      </c>
      <c r="J206" s="22">
        <v>41390</v>
      </c>
      <c r="K206" s="21" t="s">
        <v>142</v>
      </c>
      <c r="L206" s="21" t="s">
        <v>189</v>
      </c>
      <c r="M206" s="21" t="s">
        <v>284</v>
      </c>
      <c r="N206" s="21" t="s">
        <v>309</v>
      </c>
      <c r="O206" s="23">
        <v>29.95</v>
      </c>
      <c r="P206" s="23"/>
      <c r="Q206" s="23">
        <v>5954.41</v>
      </c>
    </row>
    <row r="207" spans="1:17">
      <c r="A207" s="21"/>
      <c r="B207" s="21"/>
      <c r="C207" s="21"/>
      <c r="D207" s="21"/>
      <c r="E207" s="21"/>
      <c r="F207" s="21"/>
      <c r="G207" s="21"/>
      <c r="H207" s="21"/>
      <c r="I207" s="21" t="s">
        <v>63</v>
      </c>
      <c r="J207" s="22">
        <v>41420</v>
      </c>
      <c r="K207" s="21" t="s">
        <v>129</v>
      </c>
      <c r="L207" s="21" t="s">
        <v>189</v>
      </c>
      <c r="M207" s="21" t="s">
        <v>282</v>
      </c>
      <c r="N207" s="21" t="s">
        <v>313</v>
      </c>
      <c r="O207" s="23">
        <v>17.989999999999998</v>
      </c>
      <c r="P207" s="23"/>
      <c r="Q207" s="23">
        <v>5972.4</v>
      </c>
    </row>
    <row r="208" spans="1:17" ht="15" thickBot="1">
      <c r="A208" s="21"/>
      <c r="B208" s="21"/>
      <c r="C208" s="21"/>
      <c r="D208" s="21"/>
      <c r="E208" s="21"/>
      <c r="F208" s="21"/>
      <c r="G208" s="21"/>
      <c r="H208" s="21"/>
      <c r="I208" s="21" t="s">
        <v>63</v>
      </c>
      <c r="J208" s="22">
        <v>41450</v>
      </c>
      <c r="K208" s="21" t="s">
        <v>129</v>
      </c>
      <c r="L208" s="21" t="s">
        <v>189</v>
      </c>
      <c r="M208" s="21" t="s">
        <v>282</v>
      </c>
      <c r="N208" s="21" t="s">
        <v>313</v>
      </c>
      <c r="O208" s="24">
        <v>17.989999999999998</v>
      </c>
      <c r="P208" s="24"/>
      <c r="Q208" s="24">
        <v>5990.39</v>
      </c>
    </row>
    <row r="209" spans="1:17">
      <c r="A209" s="21"/>
      <c r="B209" s="21"/>
      <c r="C209" s="21"/>
      <c r="D209" s="21"/>
      <c r="E209" s="21"/>
      <c r="F209" s="21"/>
      <c r="G209" s="21" t="s">
        <v>43</v>
      </c>
      <c r="H209" s="21"/>
      <c r="I209" s="21"/>
      <c r="J209" s="22"/>
      <c r="K209" s="21"/>
      <c r="L209" s="21"/>
      <c r="M209" s="21"/>
      <c r="N209" s="21"/>
      <c r="O209" s="23">
        <f>ROUND(SUM(O198:O208),5)</f>
        <v>5990.39</v>
      </c>
      <c r="P209" s="23">
        <f>ROUND(SUM(P198:P208),5)</f>
        <v>0</v>
      </c>
      <c r="Q209" s="23">
        <f>Q208</f>
        <v>5990.39</v>
      </c>
    </row>
    <row r="210" spans="1:17" ht="30" customHeight="1">
      <c r="A210" s="4"/>
      <c r="B210" s="4"/>
      <c r="C210" s="4"/>
      <c r="D210" s="4"/>
      <c r="E210" s="4"/>
      <c r="F210" s="4"/>
      <c r="G210" s="4" t="s">
        <v>391</v>
      </c>
      <c r="H210" s="4"/>
      <c r="I210" s="4"/>
      <c r="J210" s="19"/>
      <c r="K210" s="4"/>
      <c r="L210" s="4"/>
      <c r="M210" s="4"/>
      <c r="N210" s="4"/>
      <c r="O210" s="20"/>
      <c r="P210" s="20"/>
      <c r="Q210" s="20"/>
    </row>
    <row r="211" spans="1:17" ht="15" thickBot="1">
      <c r="A211" s="28"/>
      <c r="B211" s="28"/>
      <c r="C211" s="28"/>
      <c r="D211" s="28"/>
      <c r="E211" s="28"/>
      <c r="F211" s="28"/>
      <c r="G211" s="28"/>
      <c r="H211" s="21"/>
      <c r="I211" s="21" t="s">
        <v>63</v>
      </c>
      <c r="J211" s="22">
        <v>41420</v>
      </c>
      <c r="K211" s="21" t="s">
        <v>129</v>
      </c>
      <c r="L211" s="21" t="s">
        <v>189</v>
      </c>
      <c r="M211" s="21" t="s">
        <v>392</v>
      </c>
      <c r="N211" s="21" t="s">
        <v>393</v>
      </c>
      <c r="O211" s="24">
        <v>150</v>
      </c>
      <c r="P211" s="24"/>
      <c r="Q211" s="24">
        <v>150</v>
      </c>
    </row>
    <row r="212" spans="1:17">
      <c r="A212" s="21"/>
      <c r="B212" s="21"/>
      <c r="C212" s="21"/>
      <c r="D212" s="21"/>
      <c r="E212" s="21"/>
      <c r="F212" s="21"/>
      <c r="G212" s="21" t="s">
        <v>394</v>
      </c>
      <c r="H212" s="21"/>
      <c r="I212" s="21"/>
      <c r="J212" s="22"/>
      <c r="K212" s="21"/>
      <c r="L212" s="21"/>
      <c r="M212" s="21"/>
      <c r="N212" s="21"/>
      <c r="O212" s="23">
        <f>ROUND(SUM(O210:O211),5)</f>
        <v>150</v>
      </c>
      <c r="P212" s="23">
        <f>ROUND(SUM(P210:P211),5)</f>
        <v>0</v>
      </c>
      <c r="Q212" s="23">
        <f>Q211</f>
        <v>150</v>
      </c>
    </row>
    <row r="213" spans="1:17" ht="30" customHeight="1">
      <c r="A213" s="4"/>
      <c r="B213" s="4"/>
      <c r="C213" s="4"/>
      <c r="D213" s="4"/>
      <c r="E213" s="4"/>
      <c r="F213" s="4"/>
      <c r="G213" s="4" t="s">
        <v>44</v>
      </c>
      <c r="H213" s="4"/>
      <c r="I213" s="4"/>
      <c r="J213" s="19"/>
      <c r="K213" s="4"/>
      <c r="L213" s="4"/>
      <c r="M213" s="4"/>
      <c r="N213" s="4"/>
      <c r="O213" s="20"/>
      <c r="P213" s="20"/>
      <c r="Q213" s="20"/>
    </row>
    <row r="214" spans="1:17" ht="15" thickBot="1">
      <c r="A214" s="28"/>
      <c r="B214" s="28"/>
      <c r="C214" s="28"/>
      <c r="D214" s="28"/>
      <c r="E214" s="28"/>
      <c r="F214" s="28"/>
      <c r="G214" s="28"/>
      <c r="H214" s="21"/>
      <c r="I214" s="21" t="s">
        <v>63</v>
      </c>
      <c r="J214" s="22">
        <v>41360</v>
      </c>
      <c r="K214" s="21" t="s">
        <v>129</v>
      </c>
      <c r="L214" s="21" t="s">
        <v>189</v>
      </c>
      <c r="M214" s="21" t="s">
        <v>285</v>
      </c>
      <c r="N214" s="21" t="s">
        <v>309</v>
      </c>
      <c r="O214" s="24">
        <v>55</v>
      </c>
      <c r="P214" s="24"/>
      <c r="Q214" s="24">
        <v>55</v>
      </c>
    </row>
    <row r="215" spans="1:17">
      <c r="A215" s="21"/>
      <c r="B215" s="21"/>
      <c r="C215" s="21"/>
      <c r="D215" s="21"/>
      <c r="E215" s="21"/>
      <c r="F215" s="21"/>
      <c r="G215" s="21" t="s">
        <v>45</v>
      </c>
      <c r="H215" s="21"/>
      <c r="I215" s="21"/>
      <c r="J215" s="22"/>
      <c r="K215" s="21"/>
      <c r="L215" s="21"/>
      <c r="M215" s="21"/>
      <c r="N215" s="21"/>
      <c r="O215" s="23">
        <f>ROUND(SUM(O213:O214),5)</f>
        <v>55</v>
      </c>
      <c r="P215" s="23">
        <f>ROUND(SUM(P213:P214),5)</f>
        <v>0</v>
      </c>
      <c r="Q215" s="23">
        <f>Q214</f>
        <v>55</v>
      </c>
    </row>
    <row r="216" spans="1:17" ht="30" customHeight="1">
      <c r="A216" s="4"/>
      <c r="B216" s="4"/>
      <c r="C216" s="4"/>
      <c r="D216" s="4"/>
      <c r="E216" s="4"/>
      <c r="F216" s="4"/>
      <c r="G216" s="4" t="s">
        <v>46</v>
      </c>
      <c r="H216" s="4"/>
      <c r="I216" s="4"/>
      <c r="J216" s="19"/>
      <c r="K216" s="4"/>
      <c r="L216" s="4"/>
      <c r="M216" s="4"/>
      <c r="N216" s="4"/>
      <c r="O216" s="20"/>
      <c r="P216" s="20"/>
      <c r="Q216" s="20"/>
    </row>
    <row r="217" spans="1:17" ht="15" thickBot="1">
      <c r="A217" s="28"/>
      <c r="B217" s="28"/>
      <c r="C217" s="28"/>
      <c r="D217" s="28"/>
      <c r="E217" s="28"/>
      <c r="F217" s="28"/>
      <c r="G217" s="28"/>
      <c r="H217" s="21"/>
      <c r="I217" s="21" t="s">
        <v>61</v>
      </c>
      <c r="J217" s="22">
        <v>41305</v>
      </c>
      <c r="K217" s="21" t="s">
        <v>143</v>
      </c>
      <c r="L217" s="21"/>
      <c r="M217" s="21" t="s">
        <v>286</v>
      </c>
      <c r="N217" s="21" t="s">
        <v>309</v>
      </c>
      <c r="O217" s="24">
        <v>18.399999999999999</v>
      </c>
      <c r="P217" s="24"/>
      <c r="Q217" s="24">
        <v>18.399999999999999</v>
      </c>
    </row>
    <row r="218" spans="1:17">
      <c r="A218" s="21"/>
      <c r="B218" s="21"/>
      <c r="C218" s="21"/>
      <c r="D218" s="21"/>
      <c r="E218" s="21"/>
      <c r="F218" s="21"/>
      <c r="G218" s="21" t="s">
        <v>47</v>
      </c>
      <c r="H218" s="21"/>
      <c r="I218" s="21"/>
      <c r="J218" s="22"/>
      <c r="K218" s="21"/>
      <c r="L218" s="21"/>
      <c r="M218" s="21"/>
      <c r="N218" s="21"/>
      <c r="O218" s="23">
        <f>ROUND(SUM(O216:O217),5)</f>
        <v>18.399999999999999</v>
      </c>
      <c r="P218" s="23">
        <f>ROUND(SUM(P216:P217),5)</f>
        <v>0</v>
      </c>
      <c r="Q218" s="23">
        <f>Q217</f>
        <v>18.399999999999999</v>
      </c>
    </row>
    <row r="219" spans="1:17" ht="30" customHeight="1">
      <c r="A219" s="4"/>
      <c r="B219" s="4"/>
      <c r="C219" s="4"/>
      <c r="D219" s="4"/>
      <c r="E219" s="4"/>
      <c r="F219" s="4"/>
      <c r="G219" s="4" t="s">
        <v>48</v>
      </c>
      <c r="H219" s="4"/>
      <c r="I219" s="4"/>
      <c r="J219" s="19"/>
      <c r="K219" s="4"/>
      <c r="L219" s="4"/>
      <c r="M219" s="4"/>
      <c r="N219" s="4"/>
      <c r="O219" s="20"/>
      <c r="P219" s="20"/>
      <c r="Q219" s="20"/>
    </row>
    <row r="220" spans="1:17">
      <c r="A220" s="21"/>
      <c r="B220" s="21"/>
      <c r="C220" s="21"/>
      <c r="D220" s="21"/>
      <c r="E220" s="21"/>
      <c r="F220" s="21"/>
      <c r="G220" s="21"/>
      <c r="H220" s="21"/>
      <c r="I220" s="21" t="s">
        <v>63</v>
      </c>
      <c r="J220" s="22">
        <v>41299</v>
      </c>
      <c r="K220" s="21" t="s">
        <v>129</v>
      </c>
      <c r="L220" s="21" t="s">
        <v>189</v>
      </c>
      <c r="M220" s="21" t="s">
        <v>287</v>
      </c>
      <c r="N220" s="21" t="s">
        <v>312</v>
      </c>
      <c r="O220" s="23">
        <v>489.2</v>
      </c>
      <c r="P220" s="23"/>
      <c r="Q220" s="23">
        <v>489.2</v>
      </c>
    </row>
    <row r="221" spans="1:17">
      <c r="A221" s="21"/>
      <c r="B221" s="21"/>
      <c r="C221" s="21"/>
      <c r="D221" s="21"/>
      <c r="E221" s="21"/>
      <c r="F221" s="21"/>
      <c r="G221" s="21"/>
      <c r="H221" s="21"/>
      <c r="I221" s="21" t="s">
        <v>63</v>
      </c>
      <c r="J221" s="22">
        <v>41330</v>
      </c>
      <c r="K221" s="21" t="s">
        <v>129</v>
      </c>
      <c r="L221" s="21" t="s">
        <v>189</v>
      </c>
      <c r="M221" s="21" t="s">
        <v>288</v>
      </c>
      <c r="N221" s="21" t="s">
        <v>315</v>
      </c>
      <c r="O221" s="23">
        <v>294.8</v>
      </c>
      <c r="P221" s="23"/>
      <c r="Q221" s="23">
        <v>784</v>
      </c>
    </row>
    <row r="222" spans="1:17">
      <c r="A222" s="21"/>
      <c r="B222" s="21"/>
      <c r="C222" s="21"/>
      <c r="D222" s="21"/>
      <c r="E222" s="21"/>
      <c r="F222" s="21"/>
      <c r="G222" s="21"/>
      <c r="H222" s="21"/>
      <c r="I222" s="21" t="s">
        <v>63</v>
      </c>
      <c r="J222" s="22">
        <v>41330</v>
      </c>
      <c r="K222" s="21" t="s">
        <v>129</v>
      </c>
      <c r="L222" s="21" t="s">
        <v>189</v>
      </c>
      <c r="M222" s="21" t="s">
        <v>260</v>
      </c>
      <c r="N222" s="21" t="s">
        <v>312</v>
      </c>
      <c r="O222" s="23">
        <v>25</v>
      </c>
      <c r="P222" s="23"/>
      <c r="Q222" s="23">
        <v>809</v>
      </c>
    </row>
    <row r="223" spans="1:17">
      <c r="A223" s="21"/>
      <c r="B223" s="21"/>
      <c r="C223" s="21"/>
      <c r="D223" s="21"/>
      <c r="E223" s="21"/>
      <c r="F223" s="21"/>
      <c r="G223" s="21"/>
      <c r="H223" s="21"/>
      <c r="I223" s="21" t="s">
        <v>63</v>
      </c>
      <c r="J223" s="22">
        <v>41330</v>
      </c>
      <c r="K223" s="21" t="s">
        <v>129</v>
      </c>
      <c r="L223" s="21" t="s">
        <v>189</v>
      </c>
      <c r="M223" s="21" t="s">
        <v>260</v>
      </c>
      <c r="N223" s="21" t="s">
        <v>312</v>
      </c>
      <c r="O223" s="23">
        <v>20.399999999999999</v>
      </c>
      <c r="P223" s="23"/>
      <c r="Q223" s="23">
        <v>829.4</v>
      </c>
    </row>
    <row r="224" spans="1:17">
      <c r="A224" s="21"/>
      <c r="B224" s="21"/>
      <c r="C224" s="21"/>
      <c r="D224" s="21"/>
      <c r="E224" s="21"/>
      <c r="F224" s="21"/>
      <c r="G224" s="21"/>
      <c r="H224" s="21"/>
      <c r="I224" s="21" t="s">
        <v>63</v>
      </c>
      <c r="J224" s="22">
        <v>41330</v>
      </c>
      <c r="K224" s="21" t="s">
        <v>129</v>
      </c>
      <c r="L224" s="21" t="s">
        <v>189</v>
      </c>
      <c r="M224" s="21" t="s">
        <v>260</v>
      </c>
      <c r="N224" s="21" t="s">
        <v>312</v>
      </c>
      <c r="O224" s="23">
        <v>43.9</v>
      </c>
      <c r="P224" s="23"/>
      <c r="Q224" s="23">
        <v>873.3</v>
      </c>
    </row>
    <row r="225" spans="1:17">
      <c r="A225" s="21"/>
      <c r="B225" s="21"/>
      <c r="C225" s="21"/>
      <c r="D225" s="21"/>
      <c r="E225" s="21"/>
      <c r="F225" s="21"/>
      <c r="G225" s="21"/>
      <c r="H225" s="21"/>
      <c r="I225" s="21" t="s">
        <v>63</v>
      </c>
      <c r="J225" s="22">
        <v>41330</v>
      </c>
      <c r="K225" s="21" t="s">
        <v>129</v>
      </c>
      <c r="L225" s="21" t="s">
        <v>189</v>
      </c>
      <c r="M225" s="21" t="s">
        <v>260</v>
      </c>
      <c r="N225" s="21" t="s">
        <v>312</v>
      </c>
      <c r="O225" s="23">
        <v>139.04</v>
      </c>
      <c r="P225" s="23"/>
      <c r="Q225" s="23">
        <v>1012.34</v>
      </c>
    </row>
    <row r="226" spans="1:17">
      <c r="A226" s="21"/>
      <c r="B226" s="21"/>
      <c r="C226" s="21"/>
      <c r="D226" s="21"/>
      <c r="E226" s="21"/>
      <c r="F226" s="21"/>
      <c r="G226" s="21"/>
      <c r="H226" s="21"/>
      <c r="I226" s="21" t="s">
        <v>63</v>
      </c>
      <c r="J226" s="22">
        <v>41330</v>
      </c>
      <c r="K226" s="21" t="s">
        <v>129</v>
      </c>
      <c r="L226" s="21" t="s">
        <v>189</v>
      </c>
      <c r="M226" s="21" t="s">
        <v>260</v>
      </c>
      <c r="N226" s="21" t="s">
        <v>312</v>
      </c>
      <c r="O226" s="23">
        <v>262.77</v>
      </c>
      <c r="P226" s="23"/>
      <c r="Q226" s="23">
        <v>1275.1099999999999</v>
      </c>
    </row>
    <row r="227" spans="1:17">
      <c r="A227" s="21"/>
      <c r="B227" s="21"/>
      <c r="C227" s="21"/>
      <c r="D227" s="21"/>
      <c r="E227" s="21"/>
      <c r="F227" s="21"/>
      <c r="G227" s="21"/>
      <c r="H227" s="21"/>
      <c r="I227" s="21" t="s">
        <v>63</v>
      </c>
      <c r="J227" s="22">
        <v>41330</v>
      </c>
      <c r="K227" s="21" t="s">
        <v>129</v>
      </c>
      <c r="L227" s="21" t="s">
        <v>189</v>
      </c>
      <c r="M227" s="21" t="s">
        <v>260</v>
      </c>
      <c r="N227" s="21" t="s">
        <v>312</v>
      </c>
      <c r="O227" s="23">
        <v>150</v>
      </c>
      <c r="P227" s="23"/>
      <c r="Q227" s="23">
        <v>1425.11</v>
      </c>
    </row>
    <row r="228" spans="1:17">
      <c r="A228" s="21"/>
      <c r="B228" s="21"/>
      <c r="C228" s="21"/>
      <c r="D228" s="21"/>
      <c r="E228" s="21"/>
      <c r="F228" s="21"/>
      <c r="G228" s="21"/>
      <c r="H228" s="21"/>
      <c r="I228" s="21" t="s">
        <v>63</v>
      </c>
      <c r="J228" s="22">
        <v>41330</v>
      </c>
      <c r="K228" s="21" t="s">
        <v>129</v>
      </c>
      <c r="L228" s="21" t="s">
        <v>189</v>
      </c>
      <c r="M228" s="21" t="s">
        <v>260</v>
      </c>
      <c r="N228" s="21" t="s">
        <v>312</v>
      </c>
      <c r="O228" s="23">
        <v>124.16</v>
      </c>
      <c r="P228" s="23"/>
      <c r="Q228" s="23">
        <v>1549.27</v>
      </c>
    </row>
    <row r="229" spans="1:17">
      <c r="A229" s="21"/>
      <c r="B229" s="21"/>
      <c r="C229" s="21"/>
      <c r="D229" s="21"/>
      <c r="E229" s="21"/>
      <c r="F229" s="21"/>
      <c r="G229" s="21"/>
      <c r="H229" s="21"/>
      <c r="I229" s="21" t="s">
        <v>63</v>
      </c>
      <c r="J229" s="22">
        <v>41330</v>
      </c>
      <c r="K229" s="21" t="s">
        <v>129</v>
      </c>
      <c r="L229" s="21" t="s">
        <v>189</v>
      </c>
      <c r="M229" s="21" t="s">
        <v>260</v>
      </c>
      <c r="N229" s="21" t="s">
        <v>312</v>
      </c>
      <c r="O229" s="23"/>
      <c r="P229" s="23">
        <v>248.32</v>
      </c>
      <c r="Q229" s="23">
        <v>1300.95</v>
      </c>
    </row>
    <row r="230" spans="1:17">
      <c r="A230" s="21"/>
      <c r="B230" s="21"/>
      <c r="C230" s="21"/>
      <c r="D230" s="21"/>
      <c r="E230" s="21"/>
      <c r="F230" s="21"/>
      <c r="G230" s="21"/>
      <c r="H230" s="21"/>
      <c r="I230" s="21" t="s">
        <v>63</v>
      </c>
      <c r="J230" s="22">
        <v>41330</v>
      </c>
      <c r="K230" s="21" t="s">
        <v>129</v>
      </c>
      <c r="L230" s="21" t="s">
        <v>189</v>
      </c>
      <c r="M230" s="21" t="s">
        <v>260</v>
      </c>
      <c r="N230" s="21" t="s">
        <v>312</v>
      </c>
      <c r="O230" s="23"/>
      <c r="P230" s="23">
        <v>124.16</v>
      </c>
      <c r="Q230" s="23">
        <v>1176.79</v>
      </c>
    </row>
    <row r="231" spans="1:17">
      <c r="A231" s="21"/>
      <c r="B231" s="21"/>
      <c r="C231" s="21"/>
      <c r="D231" s="21"/>
      <c r="E231" s="21"/>
      <c r="F231" s="21"/>
      <c r="G231" s="21"/>
      <c r="H231" s="21"/>
      <c r="I231" s="21" t="s">
        <v>63</v>
      </c>
      <c r="J231" s="22">
        <v>41330</v>
      </c>
      <c r="K231" s="21" t="s">
        <v>129</v>
      </c>
      <c r="L231" s="21" t="s">
        <v>189</v>
      </c>
      <c r="M231" s="21" t="s">
        <v>260</v>
      </c>
      <c r="N231" s="21" t="s">
        <v>312</v>
      </c>
      <c r="O231" s="23"/>
      <c r="P231" s="23">
        <v>124.16</v>
      </c>
      <c r="Q231" s="23">
        <v>1052.6300000000001</v>
      </c>
    </row>
    <row r="232" spans="1:17">
      <c r="A232" s="21"/>
      <c r="B232" s="21"/>
      <c r="C232" s="21"/>
      <c r="D232" s="21"/>
      <c r="E232" s="21"/>
      <c r="F232" s="21"/>
      <c r="G232" s="21"/>
      <c r="H232" s="21"/>
      <c r="I232" s="21" t="s">
        <v>63</v>
      </c>
      <c r="J232" s="22">
        <v>41360</v>
      </c>
      <c r="K232" s="21" t="s">
        <v>144</v>
      </c>
      <c r="L232" s="21" t="s">
        <v>189</v>
      </c>
      <c r="M232" s="21" t="s">
        <v>289</v>
      </c>
      <c r="N232" s="21" t="s">
        <v>309</v>
      </c>
      <c r="O232" s="23">
        <v>400</v>
      </c>
      <c r="P232" s="23"/>
      <c r="Q232" s="23">
        <v>1452.63</v>
      </c>
    </row>
    <row r="233" spans="1:17">
      <c r="A233" s="21"/>
      <c r="B233" s="21"/>
      <c r="C233" s="21"/>
      <c r="D233" s="21"/>
      <c r="E233" s="21"/>
      <c r="F233" s="21"/>
      <c r="G233" s="21"/>
      <c r="H233" s="21"/>
      <c r="I233" s="21" t="s">
        <v>63</v>
      </c>
      <c r="J233" s="22">
        <v>41390</v>
      </c>
      <c r="K233" s="21" t="s">
        <v>129</v>
      </c>
      <c r="L233" s="21" t="s">
        <v>189</v>
      </c>
      <c r="M233" s="21" t="s">
        <v>290</v>
      </c>
      <c r="N233" s="21" t="s">
        <v>316</v>
      </c>
      <c r="O233" s="23">
        <v>53.29</v>
      </c>
      <c r="P233" s="23"/>
      <c r="Q233" s="23">
        <v>1505.92</v>
      </c>
    </row>
    <row r="234" spans="1:17">
      <c r="A234" s="21"/>
      <c r="B234" s="21"/>
      <c r="C234" s="21"/>
      <c r="D234" s="21"/>
      <c r="E234" s="21"/>
      <c r="F234" s="21"/>
      <c r="G234" s="21"/>
      <c r="H234" s="21"/>
      <c r="I234" s="21" t="s">
        <v>63</v>
      </c>
      <c r="J234" s="22">
        <v>41390</v>
      </c>
      <c r="K234" s="21" t="s">
        <v>129</v>
      </c>
      <c r="L234" s="21" t="s">
        <v>189</v>
      </c>
      <c r="M234" s="21" t="s">
        <v>291</v>
      </c>
      <c r="N234" s="21" t="s">
        <v>316</v>
      </c>
      <c r="O234" s="23">
        <v>20.399999999999999</v>
      </c>
      <c r="P234" s="23"/>
      <c r="Q234" s="23">
        <v>1526.32</v>
      </c>
    </row>
    <row r="235" spans="1:17">
      <c r="A235" s="21"/>
      <c r="B235" s="21"/>
      <c r="C235" s="21"/>
      <c r="D235" s="21"/>
      <c r="E235" s="21"/>
      <c r="F235" s="21"/>
      <c r="G235" s="21"/>
      <c r="H235" s="21"/>
      <c r="I235" s="21" t="s">
        <v>63</v>
      </c>
      <c r="J235" s="22">
        <v>41390</v>
      </c>
      <c r="K235" s="21" t="s">
        <v>129</v>
      </c>
      <c r="L235" s="21" t="s">
        <v>189</v>
      </c>
      <c r="M235" s="21" t="s">
        <v>292</v>
      </c>
      <c r="N235" s="21" t="s">
        <v>315</v>
      </c>
      <c r="O235" s="23">
        <v>539.34</v>
      </c>
      <c r="P235" s="23"/>
      <c r="Q235" s="23">
        <v>2065.66</v>
      </c>
    </row>
    <row r="236" spans="1:17">
      <c r="A236" s="21"/>
      <c r="B236" s="21"/>
      <c r="C236" s="21"/>
      <c r="D236" s="21"/>
      <c r="E236" s="21"/>
      <c r="F236" s="21"/>
      <c r="G236" s="21"/>
      <c r="H236" s="21"/>
      <c r="I236" s="21" t="s">
        <v>63</v>
      </c>
      <c r="J236" s="22">
        <v>41390</v>
      </c>
      <c r="K236" s="21" t="s">
        <v>129</v>
      </c>
      <c r="L236" s="21" t="s">
        <v>189</v>
      </c>
      <c r="M236" s="21" t="s">
        <v>290</v>
      </c>
      <c r="N236" s="21" t="s">
        <v>316</v>
      </c>
      <c r="O236" s="23">
        <v>200</v>
      </c>
      <c r="P236" s="23"/>
      <c r="Q236" s="23">
        <v>2265.66</v>
      </c>
    </row>
    <row r="237" spans="1:17">
      <c r="A237" s="21"/>
      <c r="B237" s="21"/>
      <c r="C237" s="21"/>
      <c r="D237" s="21"/>
      <c r="E237" s="21"/>
      <c r="F237" s="21"/>
      <c r="G237" s="21"/>
      <c r="H237" s="21"/>
      <c r="I237" s="21" t="s">
        <v>63</v>
      </c>
      <c r="J237" s="22">
        <v>41392</v>
      </c>
      <c r="K237" s="21" t="s">
        <v>145</v>
      </c>
      <c r="L237" s="21" t="s">
        <v>198</v>
      </c>
      <c r="M237" s="21" t="s">
        <v>293</v>
      </c>
      <c r="N237" s="21" t="s">
        <v>309</v>
      </c>
      <c r="O237" s="23">
        <v>8</v>
      </c>
      <c r="P237" s="23"/>
      <c r="Q237" s="23">
        <v>2273.66</v>
      </c>
    </row>
    <row r="238" spans="1:17">
      <c r="A238" s="21"/>
      <c r="B238" s="21"/>
      <c r="C238" s="21"/>
      <c r="D238" s="21"/>
      <c r="E238" s="21"/>
      <c r="F238" s="21"/>
      <c r="G238" s="21"/>
      <c r="H238" s="21"/>
      <c r="I238" s="21" t="s">
        <v>63</v>
      </c>
      <c r="J238" s="22">
        <v>41420</v>
      </c>
      <c r="K238" s="21" t="s">
        <v>129</v>
      </c>
      <c r="L238" s="21" t="s">
        <v>189</v>
      </c>
      <c r="M238" s="21" t="s">
        <v>395</v>
      </c>
      <c r="N238" s="21" t="s">
        <v>316</v>
      </c>
      <c r="O238" s="23"/>
      <c r="P238" s="23">
        <v>200</v>
      </c>
      <c r="Q238" s="23">
        <v>2073.66</v>
      </c>
    </row>
    <row r="239" spans="1:17">
      <c r="A239" s="21"/>
      <c r="B239" s="21"/>
      <c r="C239" s="21"/>
      <c r="D239" s="21"/>
      <c r="E239" s="21"/>
      <c r="F239" s="21"/>
      <c r="G239" s="21"/>
      <c r="H239" s="21"/>
      <c r="I239" s="21" t="s">
        <v>63</v>
      </c>
      <c r="J239" s="22">
        <v>41420</v>
      </c>
      <c r="K239" s="21" t="s">
        <v>129</v>
      </c>
      <c r="L239" s="21" t="s">
        <v>189</v>
      </c>
      <c r="M239" s="21" t="s">
        <v>396</v>
      </c>
      <c r="N239" s="21" t="s">
        <v>316</v>
      </c>
      <c r="O239" s="23">
        <v>182.96</v>
      </c>
      <c r="P239" s="23"/>
      <c r="Q239" s="23">
        <v>2256.62</v>
      </c>
    </row>
    <row r="240" spans="1:17">
      <c r="A240" s="21"/>
      <c r="B240" s="21"/>
      <c r="C240" s="21"/>
      <c r="D240" s="21"/>
      <c r="E240" s="21"/>
      <c r="F240" s="21"/>
      <c r="G240" s="21"/>
      <c r="H240" s="21"/>
      <c r="I240" s="21" t="s">
        <v>63</v>
      </c>
      <c r="J240" s="22">
        <v>41450</v>
      </c>
      <c r="K240" s="21" t="s">
        <v>129</v>
      </c>
      <c r="L240" s="21" t="s">
        <v>189</v>
      </c>
      <c r="M240" s="21" t="s">
        <v>397</v>
      </c>
      <c r="N240" s="21" t="s">
        <v>316</v>
      </c>
      <c r="O240" s="23">
        <v>70.680000000000007</v>
      </c>
      <c r="P240" s="23"/>
      <c r="Q240" s="23">
        <v>2327.3000000000002</v>
      </c>
    </row>
    <row r="241" spans="1:17">
      <c r="A241" s="21"/>
      <c r="B241" s="21"/>
      <c r="C241" s="21"/>
      <c r="D241" s="21"/>
      <c r="E241" s="21"/>
      <c r="F241" s="21"/>
      <c r="G241" s="21"/>
      <c r="H241" s="21"/>
      <c r="I241" s="21" t="s">
        <v>63</v>
      </c>
      <c r="J241" s="22">
        <v>41450</v>
      </c>
      <c r="K241" s="21" t="s">
        <v>129</v>
      </c>
      <c r="L241" s="21" t="s">
        <v>189</v>
      </c>
      <c r="M241" s="21" t="s">
        <v>398</v>
      </c>
      <c r="N241" s="21" t="s">
        <v>316</v>
      </c>
      <c r="O241" s="23">
        <v>17</v>
      </c>
      <c r="P241" s="23"/>
      <c r="Q241" s="23">
        <v>2344.3000000000002</v>
      </c>
    </row>
    <row r="242" spans="1:17" ht="15" thickBot="1">
      <c r="A242" s="21"/>
      <c r="B242" s="21"/>
      <c r="C242" s="21"/>
      <c r="D242" s="21"/>
      <c r="E242" s="21"/>
      <c r="F242" s="21"/>
      <c r="G242" s="21"/>
      <c r="H242" s="21"/>
      <c r="I242" s="21" t="s">
        <v>63</v>
      </c>
      <c r="J242" s="22">
        <v>41452</v>
      </c>
      <c r="K242" s="21" t="s">
        <v>399</v>
      </c>
      <c r="L242" s="21" t="s">
        <v>198</v>
      </c>
      <c r="M242" s="21" t="s">
        <v>400</v>
      </c>
      <c r="N242" s="21" t="s">
        <v>309</v>
      </c>
      <c r="O242" s="24">
        <v>4</v>
      </c>
      <c r="P242" s="24"/>
      <c r="Q242" s="24">
        <v>2348.3000000000002</v>
      </c>
    </row>
    <row r="243" spans="1:17">
      <c r="A243" s="21"/>
      <c r="B243" s="21"/>
      <c r="C243" s="21"/>
      <c r="D243" s="21"/>
      <c r="E243" s="21"/>
      <c r="F243" s="21"/>
      <c r="G243" s="21" t="s">
        <v>49</v>
      </c>
      <c r="H243" s="21"/>
      <c r="I243" s="21"/>
      <c r="J243" s="22"/>
      <c r="K243" s="21"/>
      <c r="L243" s="21"/>
      <c r="M243" s="21"/>
      <c r="N243" s="21"/>
      <c r="O243" s="23">
        <f>ROUND(SUM(O219:O242),5)</f>
        <v>3044.94</v>
      </c>
      <c r="P243" s="23">
        <f>ROUND(SUM(P219:P242),5)</f>
        <v>696.64</v>
      </c>
      <c r="Q243" s="23">
        <f>Q242</f>
        <v>2348.3000000000002</v>
      </c>
    </row>
    <row r="244" spans="1:17" ht="30" customHeight="1">
      <c r="A244" s="4"/>
      <c r="B244" s="4"/>
      <c r="C244" s="4"/>
      <c r="D244" s="4"/>
      <c r="E244" s="4"/>
      <c r="F244" s="4"/>
      <c r="G244" s="4" t="s">
        <v>50</v>
      </c>
      <c r="H244" s="4"/>
      <c r="I244" s="4"/>
      <c r="J244" s="19"/>
      <c r="K244" s="4"/>
      <c r="L244" s="4"/>
      <c r="M244" s="4"/>
      <c r="N244" s="4"/>
      <c r="O244" s="20"/>
      <c r="P244" s="20"/>
      <c r="Q244" s="20"/>
    </row>
    <row r="245" spans="1:17">
      <c r="A245" s="21"/>
      <c r="B245" s="21"/>
      <c r="C245" s="21"/>
      <c r="D245" s="21"/>
      <c r="E245" s="21"/>
      <c r="F245" s="21"/>
      <c r="G245" s="21"/>
      <c r="H245" s="21"/>
      <c r="I245" s="21" t="s">
        <v>63</v>
      </c>
      <c r="J245" s="22">
        <v>41316</v>
      </c>
      <c r="K245" s="21" t="s">
        <v>135</v>
      </c>
      <c r="L245" s="21" t="s">
        <v>199</v>
      </c>
      <c r="M245" s="21" t="s">
        <v>294</v>
      </c>
      <c r="N245" s="21" t="s">
        <v>312</v>
      </c>
      <c r="O245" s="23">
        <v>300</v>
      </c>
      <c r="P245" s="23"/>
      <c r="Q245" s="23">
        <v>300</v>
      </c>
    </row>
    <row r="246" spans="1:17">
      <c r="A246" s="21"/>
      <c r="B246" s="21"/>
      <c r="C246" s="21"/>
      <c r="D246" s="21"/>
      <c r="E246" s="21"/>
      <c r="F246" s="21"/>
      <c r="G246" s="21"/>
      <c r="H246" s="21"/>
      <c r="I246" s="21" t="s">
        <v>63</v>
      </c>
      <c r="J246" s="22">
        <v>41429</v>
      </c>
      <c r="K246" s="21" t="s">
        <v>401</v>
      </c>
      <c r="L246" s="21" t="s">
        <v>402</v>
      </c>
      <c r="M246" s="21" t="s">
        <v>401</v>
      </c>
      <c r="N246" s="21" t="s">
        <v>316</v>
      </c>
      <c r="O246" s="23">
        <v>931.98</v>
      </c>
      <c r="P246" s="23"/>
      <c r="Q246" s="23">
        <v>1231.98</v>
      </c>
    </row>
    <row r="247" spans="1:17" ht="15" thickBot="1">
      <c r="A247" s="21"/>
      <c r="B247" s="21"/>
      <c r="C247" s="21"/>
      <c r="D247" s="21"/>
      <c r="E247" s="21"/>
      <c r="F247" s="21"/>
      <c r="G247" s="21"/>
      <c r="H247" s="21"/>
      <c r="I247" s="21" t="s">
        <v>63</v>
      </c>
      <c r="J247" s="22">
        <v>41450</v>
      </c>
      <c r="K247" s="21" t="s">
        <v>129</v>
      </c>
      <c r="L247" s="21" t="s">
        <v>189</v>
      </c>
      <c r="M247" s="21" t="s">
        <v>403</v>
      </c>
      <c r="N247" s="21" t="s">
        <v>316</v>
      </c>
      <c r="O247" s="24">
        <v>357.51</v>
      </c>
      <c r="P247" s="24"/>
      <c r="Q247" s="24">
        <v>1589.49</v>
      </c>
    </row>
    <row r="248" spans="1:17">
      <c r="A248" s="21"/>
      <c r="B248" s="21"/>
      <c r="C248" s="21"/>
      <c r="D248" s="21"/>
      <c r="E248" s="21"/>
      <c r="F248" s="21"/>
      <c r="G248" s="21" t="s">
        <v>51</v>
      </c>
      <c r="H248" s="21"/>
      <c r="I248" s="21"/>
      <c r="J248" s="22"/>
      <c r="K248" s="21"/>
      <c r="L248" s="21"/>
      <c r="M248" s="21"/>
      <c r="N248" s="21"/>
      <c r="O248" s="23">
        <f>ROUND(SUM(O244:O247),5)</f>
        <v>1589.49</v>
      </c>
      <c r="P248" s="23">
        <f>ROUND(SUM(P244:P247),5)</f>
        <v>0</v>
      </c>
      <c r="Q248" s="23">
        <f>Q247</f>
        <v>1589.49</v>
      </c>
    </row>
    <row r="249" spans="1:17" ht="30" customHeight="1">
      <c r="A249" s="4"/>
      <c r="B249" s="4"/>
      <c r="C249" s="4"/>
      <c r="D249" s="4"/>
      <c r="E249" s="4"/>
      <c r="F249" s="4"/>
      <c r="G249" s="4" t="s">
        <v>52</v>
      </c>
      <c r="H249" s="4"/>
      <c r="I249" s="4"/>
      <c r="J249" s="19"/>
      <c r="K249" s="4"/>
      <c r="L249" s="4"/>
      <c r="M249" s="4"/>
      <c r="N249" s="4"/>
      <c r="O249" s="20"/>
      <c r="P249" s="20"/>
      <c r="Q249" s="20"/>
    </row>
    <row r="250" spans="1:17">
      <c r="A250" s="21"/>
      <c r="B250" s="21"/>
      <c r="C250" s="21"/>
      <c r="D250" s="21"/>
      <c r="E250" s="21"/>
      <c r="F250" s="21"/>
      <c r="G250" s="21"/>
      <c r="H250" s="21"/>
      <c r="I250" s="21" t="s">
        <v>63</v>
      </c>
      <c r="J250" s="22">
        <v>41390</v>
      </c>
      <c r="K250" s="21" t="s">
        <v>129</v>
      </c>
      <c r="L250" s="21" t="s">
        <v>189</v>
      </c>
      <c r="M250" s="21" t="s">
        <v>295</v>
      </c>
      <c r="N250" s="21" t="s">
        <v>315</v>
      </c>
      <c r="O250" s="23">
        <v>25</v>
      </c>
      <c r="P250" s="23"/>
      <c r="Q250" s="23">
        <v>25</v>
      </c>
    </row>
    <row r="251" spans="1:17" ht="15" thickBot="1">
      <c r="A251" s="21"/>
      <c r="B251" s="21"/>
      <c r="C251" s="21"/>
      <c r="D251" s="21"/>
      <c r="E251" s="21"/>
      <c r="F251" s="21"/>
      <c r="G251" s="21"/>
      <c r="H251" s="21"/>
      <c r="I251" s="21" t="s">
        <v>63</v>
      </c>
      <c r="J251" s="22">
        <v>41420</v>
      </c>
      <c r="K251" s="21" t="s">
        <v>129</v>
      </c>
      <c r="L251" s="21" t="s">
        <v>189</v>
      </c>
      <c r="M251" s="21" t="s">
        <v>404</v>
      </c>
      <c r="N251" s="21" t="s">
        <v>315</v>
      </c>
      <c r="O251" s="24">
        <v>439</v>
      </c>
      <c r="P251" s="24"/>
      <c r="Q251" s="24">
        <v>464</v>
      </c>
    </row>
    <row r="252" spans="1:17">
      <c r="A252" s="21"/>
      <c r="B252" s="21"/>
      <c r="C252" s="21"/>
      <c r="D252" s="21"/>
      <c r="E252" s="21"/>
      <c r="F252" s="21"/>
      <c r="G252" s="21" t="s">
        <v>53</v>
      </c>
      <c r="H252" s="21"/>
      <c r="I252" s="21"/>
      <c r="J252" s="22"/>
      <c r="K252" s="21"/>
      <c r="L252" s="21"/>
      <c r="M252" s="21"/>
      <c r="N252" s="21"/>
      <c r="O252" s="23">
        <f>ROUND(SUM(O249:O251),5)</f>
        <v>464</v>
      </c>
      <c r="P252" s="23">
        <f>ROUND(SUM(P249:P251),5)</f>
        <v>0</v>
      </c>
      <c r="Q252" s="23">
        <f>Q251</f>
        <v>464</v>
      </c>
    </row>
    <row r="253" spans="1:17" ht="30" customHeight="1">
      <c r="A253" s="4"/>
      <c r="B253" s="4"/>
      <c r="C253" s="4"/>
      <c r="D253" s="4"/>
      <c r="E253" s="4"/>
      <c r="F253" s="4"/>
      <c r="G253" s="4" t="s">
        <v>54</v>
      </c>
      <c r="H253" s="4"/>
      <c r="I253" s="4"/>
      <c r="J253" s="19"/>
      <c r="K253" s="4"/>
      <c r="L253" s="4"/>
      <c r="M253" s="4"/>
      <c r="N253" s="4"/>
      <c r="O253" s="20"/>
      <c r="P253" s="20"/>
      <c r="Q253" s="20"/>
    </row>
    <row r="254" spans="1:17">
      <c r="A254" s="21"/>
      <c r="B254" s="21"/>
      <c r="C254" s="21"/>
      <c r="D254" s="21"/>
      <c r="E254" s="21"/>
      <c r="F254" s="21"/>
      <c r="G254" s="21"/>
      <c r="H254" s="21"/>
      <c r="I254" s="21" t="s">
        <v>63</v>
      </c>
      <c r="J254" s="22">
        <v>41332</v>
      </c>
      <c r="K254" s="21" t="s">
        <v>146</v>
      </c>
      <c r="L254" s="21" t="s">
        <v>200</v>
      </c>
      <c r="M254" s="21" t="s">
        <v>296</v>
      </c>
      <c r="N254" s="21" t="s">
        <v>310</v>
      </c>
      <c r="O254" s="23">
        <v>600</v>
      </c>
      <c r="P254" s="23"/>
      <c r="Q254" s="23">
        <v>600</v>
      </c>
    </row>
    <row r="255" spans="1:17">
      <c r="A255" s="21"/>
      <c r="B255" s="21"/>
      <c r="C255" s="21"/>
      <c r="D255" s="21"/>
      <c r="E255" s="21"/>
      <c r="F255" s="21"/>
      <c r="G255" s="21"/>
      <c r="H255" s="21"/>
      <c r="I255" s="21" t="s">
        <v>63</v>
      </c>
      <c r="J255" s="22">
        <v>41332</v>
      </c>
      <c r="K255" s="21" t="s">
        <v>146</v>
      </c>
      <c r="L255" s="21" t="s">
        <v>201</v>
      </c>
      <c r="M255" s="21" t="s">
        <v>297</v>
      </c>
      <c r="N255" s="21" t="s">
        <v>310</v>
      </c>
      <c r="O255" s="23">
        <v>500</v>
      </c>
      <c r="P255" s="23"/>
      <c r="Q255" s="23">
        <v>1100</v>
      </c>
    </row>
    <row r="256" spans="1:17">
      <c r="A256" s="21"/>
      <c r="B256" s="21"/>
      <c r="C256" s="21"/>
      <c r="D256" s="21"/>
      <c r="E256" s="21"/>
      <c r="F256" s="21"/>
      <c r="G256" s="21"/>
      <c r="H256" s="21"/>
      <c r="I256" s="21" t="s">
        <v>63</v>
      </c>
      <c r="J256" s="22">
        <v>41332</v>
      </c>
      <c r="K256" s="21" t="s">
        <v>146</v>
      </c>
      <c r="L256" s="21" t="s">
        <v>202</v>
      </c>
      <c r="M256" s="21" t="s">
        <v>298</v>
      </c>
      <c r="N256" s="21" t="s">
        <v>310</v>
      </c>
      <c r="O256" s="23">
        <v>1000</v>
      </c>
      <c r="P256" s="23"/>
      <c r="Q256" s="23">
        <v>2100</v>
      </c>
    </row>
    <row r="257" spans="1:17">
      <c r="A257" s="21"/>
      <c r="B257" s="21"/>
      <c r="C257" s="21"/>
      <c r="D257" s="21"/>
      <c r="E257" s="21"/>
      <c r="F257" s="21"/>
      <c r="G257" s="21"/>
      <c r="H257" s="21"/>
      <c r="I257" s="21" t="s">
        <v>63</v>
      </c>
      <c r="J257" s="22">
        <v>41332</v>
      </c>
      <c r="K257" s="21" t="s">
        <v>147</v>
      </c>
      <c r="L257" s="21" t="s">
        <v>203</v>
      </c>
      <c r="M257" s="21" t="s">
        <v>299</v>
      </c>
      <c r="N257" s="21" t="s">
        <v>310</v>
      </c>
      <c r="O257" s="23">
        <v>500</v>
      </c>
      <c r="P257" s="23"/>
      <c r="Q257" s="23">
        <v>2600</v>
      </c>
    </row>
    <row r="258" spans="1:17">
      <c r="A258" s="21"/>
      <c r="B258" s="21"/>
      <c r="C258" s="21"/>
      <c r="D258" s="21"/>
      <c r="E258" s="21"/>
      <c r="F258" s="21"/>
      <c r="G258" s="21"/>
      <c r="H258" s="21"/>
      <c r="I258" s="21" t="s">
        <v>63</v>
      </c>
      <c r="J258" s="22">
        <v>41339</v>
      </c>
      <c r="K258" s="21" t="s">
        <v>148</v>
      </c>
      <c r="L258" s="21" t="s">
        <v>204</v>
      </c>
      <c r="M258" s="21" t="s">
        <v>300</v>
      </c>
      <c r="N258" s="21" t="s">
        <v>310</v>
      </c>
      <c r="O258" s="23">
        <v>1700</v>
      </c>
      <c r="P258" s="23"/>
      <c r="Q258" s="23">
        <v>4300</v>
      </c>
    </row>
    <row r="259" spans="1:17">
      <c r="A259" s="21"/>
      <c r="B259" s="21"/>
      <c r="C259" s="21"/>
      <c r="D259" s="21"/>
      <c r="E259" s="21"/>
      <c r="F259" s="21"/>
      <c r="G259" s="21"/>
      <c r="H259" s="21"/>
      <c r="I259" s="21" t="s">
        <v>63</v>
      </c>
      <c r="J259" s="22">
        <v>41347</v>
      </c>
      <c r="K259" s="21" t="s">
        <v>149</v>
      </c>
      <c r="L259" s="21" t="s">
        <v>205</v>
      </c>
      <c r="M259" s="21" t="s">
        <v>301</v>
      </c>
      <c r="N259" s="21" t="s">
        <v>310</v>
      </c>
      <c r="O259" s="23">
        <v>500</v>
      </c>
      <c r="P259" s="23"/>
      <c r="Q259" s="23">
        <v>4800</v>
      </c>
    </row>
    <row r="260" spans="1:17">
      <c r="A260" s="21"/>
      <c r="B260" s="21"/>
      <c r="C260" s="21"/>
      <c r="D260" s="21"/>
      <c r="E260" s="21"/>
      <c r="F260" s="21"/>
      <c r="G260" s="21"/>
      <c r="H260" s="21"/>
      <c r="I260" s="21" t="s">
        <v>63</v>
      </c>
      <c r="J260" s="22">
        <v>41365</v>
      </c>
      <c r="K260" s="21" t="s">
        <v>405</v>
      </c>
      <c r="L260" s="21" t="s">
        <v>406</v>
      </c>
      <c r="M260" s="21" t="s">
        <v>407</v>
      </c>
      <c r="N260" s="21" t="s">
        <v>310</v>
      </c>
      <c r="O260" s="23">
        <v>450</v>
      </c>
      <c r="P260" s="23"/>
      <c r="Q260" s="23">
        <v>5250</v>
      </c>
    </row>
    <row r="261" spans="1:17">
      <c r="A261" s="21"/>
      <c r="B261" s="21"/>
      <c r="C261" s="21"/>
      <c r="D261" s="21"/>
      <c r="E261" s="21"/>
      <c r="F261" s="21"/>
      <c r="G261" s="21"/>
      <c r="H261" s="21"/>
      <c r="I261" s="21" t="s">
        <v>63</v>
      </c>
      <c r="J261" s="22">
        <v>41366</v>
      </c>
      <c r="K261" s="21" t="s">
        <v>150</v>
      </c>
      <c r="L261" s="21" t="s">
        <v>206</v>
      </c>
      <c r="M261" s="21" t="s">
        <v>302</v>
      </c>
      <c r="N261" s="21" t="s">
        <v>310</v>
      </c>
      <c r="O261" s="23">
        <v>600</v>
      </c>
      <c r="P261" s="23"/>
      <c r="Q261" s="23">
        <v>5850</v>
      </c>
    </row>
    <row r="262" spans="1:17">
      <c r="A262" s="21"/>
      <c r="B262" s="21"/>
      <c r="C262" s="21"/>
      <c r="D262" s="21"/>
      <c r="E262" s="21"/>
      <c r="F262" s="21"/>
      <c r="G262" s="21"/>
      <c r="H262" s="21"/>
      <c r="I262" s="21" t="s">
        <v>63</v>
      </c>
      <c r="J262" s="22">
        <v>41366</v>
      </c>
      <c r="K262" s="21" t="s">
        <v>150</v>
      </c>
      <c r="L262" s="21" t="s">
        <v>207</v>
      </c>
      <c r="M262" s="21" t="s">
        <v>303</v>
      </c>
      <c r="N262" s="21" t="s">
        <v>310</v>
      </c>
      <c r="O262" s="23">
        <v>600</v>
      </c>
      <c r="P262" s="23"/>
      <c r="Q262" s="23">
        <v>6450</v>
      </c>
    </row>
    <row r="263" spans="1:17">
      <c r="A263" s="21"/>
      <c r="B263" s="21"/>
      <c r="C263" s="21"/>
      <c r="D263" s="21"/>
      <c r="E263" s="21"/>
      <c r="F263" s="21"/>
      <c r="G263" s="21"/>
      <c r="H263" s="21"/>
      <c r="I263" s="21" t="s">
        <v>63</v>
      </c>
      <c r="J263" s="22">
        <v>41375</v>
      </c>
      <c r="K263" s="21" t="s">
        <v>151</v>
      </c>
      <c r="L263" s="21" t="s">
        <v>208</v>
      </c>
      <c r="M263" s="21" t="s">
        <v>304</v>
      </c>
      <c r="N263" s="21" t="s">
        <v>310</v>
      </c>
      <c r="O263" s="23">
        <v>900</v>
      </c>
      <c r="P263" s="23"/>
      <c r="Q263" s="23">
        <v>7350</v>
      </c>
    </row>
    <row r="264" spans="1:17">
      <c r="A264" s="21"/>
      <c r="B264" s="21"/>
      <c r="C264" s="21"/>
      <c r="D264" s="21"/>
      <c r="E264" s="21"/>
      <c r="F264" s="21"/>
      <c r="G264" s="21"/>
      <c r="H264" s="21"/>
      <c r="I264" s="21" t="s">
        <v>63</v>
      </c>
      <c r="J264" s="22">
        <v>41375</v>
      </c>
      <c r="K264" s="21" t="s">
        <v>151</v>
      </c>
      <c r="L264" s="21" t="s">
        <v>209</v>
      </c>
      <c r="M264" s="21" t="s">
        <v>305</v>
      </c>
      <c r="N264" s="21" t="s">
        <v>310</v>
      </c>
      <c r="O264" s="23">
        <v>750</v>
      </c>
      <c r="P264" s="23"/>
      <c r="Q264" s="23">
        <v>8100</v>
      </c>
    </row>
    <row r="265" spans="1:17">
      <c r="A265" s="21"/>
      <c r="B265" s="21"/>
      <c r="C265" s="21"/>
      <c r="D265" s="21"/>
      <c r="E265" s="21"/>
      <c r="F265" s="21"/>
      <c r="G265" s="21"/>
      <c r="H265" s="21"/>
      <c r="I265" s="21" t="s">
        <v>63</v>
      </c>
      <c r="J265" s="22">
        <v>41400</v>
      </c>
      <c r="K265" s="21" t="s">
        <v>152</v>
      </c>
      <c r="L265" s="21" t="s">
        <v>210</v>
      </c>
      <c r="M265" s="21" t="s">
        <v>306</v>
      </c>
      <c r="N265" s="21" t="s">
        <v>310</v>
      </c>
      <c r="O265" s="23">
        <v>800</v>
      </c>
      <c r="P265" s="23"/>
      <c r="Q265" s="23">
        <v>8900</v>
      </c>
    </row>
    <row r="266" spans="1:17">
      <c r="A266" s="21"/>
      <c r="B266" s="21"/>
      <c r="C266" s="21"/>
      <c r="D266" s="21"/>
      <c r="E266" s="21"/>
      <c r="F266" s="21"/>
      <c r="G266" s="21"/>
      <c r="H266" s="21"/>
      <c r="I266" s="21" t="s">
        <v>63</v>
      </c>
      <c r="J266" s="22">
        <v>41426</v>
      </c>
      <c r="K266" s="21" t="s">
        <v>408</v>
      </c>
      <c r="L266" s="21" t="s">
        <v>202</v>
      </c>
      <c r="M266" s="21" t="s">
        <v>409</v>
      </c>
      <c r="N266" s="21" t="s">
        <v>310</v>
      </c>
      <c r="O266" s="23">
        <v>500</v>
      </c>
      <c r="P266" s="23"/>
      <c r="Q266" s="23">
        <v>9400</v>
      </c>
    </row>
    <row r="267" spans="1:17">
      <c r="A267" s="21"/>
      <c r="B267" s="21"/>
      <c r="C267" s="21"/>
      <c r="D267" s="21"/>
      <c r="E267" s="21"/>
      <c r="F267" s="21"/>
      <c r="G267" s="21"/>
      <c r="H267" s="21"/>
      <c r="I267" s="21" t="s">
        <v>63</v>
      </c>
      <c r="J267" s="22">
        <v>41426</v>
      </c>
      <c r="K267" s="21" t="s">
        <v>410</v>
      </c>
      <c r="L267" s="21" t="s">
        <v>202</v>
      </c>
      <c r="M267" s="21" t="s">
        <v>411</v>
      </c>
      <c r="N267" s="21" t="s">
        <v>310</v>
      </c>
      <c r="O267" s="23">
        <v>1000</v>
      </c>
      <c r="P267" s="23"/>
      <c r="Q267" s="23">
        <v>10400</v>
      </c>
    </row>
    <row r="268" spans="1:17">
      <c r="A268" s="21"/>
      <c r="B268" s="21"/>
      <c r="C268" s="21"/>
      <c r="D268" s="21"/>
      <c r="E268" s="21"/>
      <c r="F268" s="21"/>
      <c r="G268" s="21"/>
      <c r="H268" s="21"/>
      <c r="I268" s="21" t="s">
        <v>63</v>
      </c>
      <c r="J268" s="22">
        <v>41451</v>
      </c>
      <c r="K268" s="21" t="s">
        <v>412</v>
      </c>
      <c r="L268" s="21" t="s">
        <v>413</v>
      </c>
      <c r="M268" s="21" t="s">
        <v>414</v>
      </c>
      <c r="N268" s="21" t="s">
        <v>310</v>
      </c>
      <c r="O268" s="23">
        <v>1000</v>
      </c>
      <c r="P268" s="23"/>
      <c r="Q268" s="23">
        <v>11400</v>
      </c>
    </row>
    <row r="269" spans="1:17">
      <c r="A269" s="21"/>
      <c r="B269" s="21"/>
      <c r="C269" s="21"/>
      <c r="D269" s="21"/>
      <c r="E269" s="21"/>
      <c r="F269" s="21"/>
      <c r="G269" s="21"/>
      <c r="H269" s="21"/>
      <c r="I269" s="21" t="s">
        <v>63</v>
      </c>
      <c r="J269" s="22">
        <v>41452</v>
      </c>
      <c r="K269" s="21" t="s">
        <v>399</v>
      </c>
      <c r="L269" s="21" t="s">
        <v>415</v>
      </c>
      <c r="M269" s="21" t="s">
        <v>416</v>
      </c>
      <c r="N269" s="21" t="s">
        <v>310</v>
      </c>
      <c r="O269" s="23">
        <v>2000</v>
      </c>
      <c r="P269" s="23"/>
      <c r="Q269" s="23">
        <v>13400</v>
      </c>
    </row>
    <row r="270" spans="1:17">
      <c r="A270" s="21"/>
      <c r="B270" s="21"/>
      <c r="C270" s="21"/>
      <c r="D270" s="21"/>
      <c r="E270" s="21"/>
      <c r="F270" s="21"/>
      <c r="G270" s="21"/>
      <c r="H270" s="21"/>
      <c r="I270" s="21" t="s">
        <v>63</v>
      </c>
      <c r="J270" s="22">
        <v>41452</v>
      </c>
      <c r="K270" s="21" t="s">
        <v>399</v>
      </c>
      <c r="L270" s="21" t="s">
        <v>417</v>
      </c>
      <c r="M270" s="21" t="s">
        <v>418</v>
      </c>
      <c r="N270" s="21" t="s">
        <v>310</v>
      </c>
      <c r="O270" s="23">
        <v>1000</v>
      </c>
      <c r="P270" s="23"/>
      <c r="Q270" s="23">
        <v>14400</v>
      </c>
    </row>
    <row r="271" spans="1:17">
      <c r="A271" s="21"/>
      <c r="B271" s="21"/>
      <c r="C271" s="21"/>
      <c r="D271" s="21"/>
      <c r="E271" s="21"/>
      <c r="F271" s="21"/>
      <c r="G271" s="21"/>
      <c r="H271" s="21"/>
      <c r="I271" s="21" t="s">
        <v>63</v>
      </c>
      <c r="J271" s="22">
        <v>41453</v>
      </c>
      <c r="K271" s="21" t="s">
        <v>419</v>
      </c>
      <c r="L271" s="21" t="s">
        <v>204</v>
      </c>
      <c r="M271" s="21" t="s">
        <v>420</v>
      </c>
      <c r="N271" s="21" t="s">
        <v>310</v>
      </c>
      <c r="O271" s="23">
        <v>2000</v>
      </c>
      <c r="P271" s="23"/>
      <c r="Q271" s="23">
        <v>16400</v>
      </c>
    </row>
    <row r="272" spans="1:17">
      <c r="A272" s="21"/>
      <c r="B272" s="21"/>
      <c r="C272" s="21"/>
      <c r="D272" s="21"/>
      <c r="E272" s="21"/>
      <c r="F272" s="21"/>
      <c r="G272" s="21"/>
      <c r="H272" s="21"/>
      <c r="I272" s="21" t="s">
        <v>63</v>
      </c>
      <c r="J272" s="22">
        <v>41454</v>
      </c>
      <c r="K272" s="21" t="s">
        <v>421</v>
      </c>
      <c r="L272" s="21" t="s">
        <v>417</v>
      </c>
      <c r="M272" s="21" t="s">
        <v>422</v>
      </c>
      <c r="N272" s="21" t="s">
        <v>310</v>
      </c>
      <c r="O272" s="23">
        <v>1000</v>
      </c>
      <c r="P272" s="23"/>
      <c r="Q272" s="23">
        <v>17400</v>
      </c>
    </row>
    <row r="273" spans="1:17" ht="15" thickBot="1">
      <c r="A273" s="21"/>
      <c r="B273" s="21"/>
      <c r="C273" s="21"/>
      <c r="D273" s="21"/>
      <c r="E273" s="21"/>
      <c r="F273" s="21"/>
      <c r="G273" s="21"/>
      <c r="H273" s="21"/>
      <c r="I273" s="21" t="s">
        <v>63</v>
      </c>
      <c r="J273" s="22">
        <v>41471</v>
      </c>
      <c r="K273" s="21" t="s">
        <v>423</v>
      </c>
      <c r="L273" s="21" t="s">
        <v>206</v>
      </c>
      <c r="M273" s="21" t="s">
        <v>424</v>
      </c>
      <c r="N273" s="21" t="s">
        <v>310</v>
      </c>
      <c r="O273" s="24">
        <v>500</v>
      </c>
      <c r="P273" s="24"/>
      <c r="Q273" s="24">
        <v>17900</v>
      </c>
    </row>
    <row r="274" spans="1:17">
      <c r="A274" s="21"/>
      <c r="B274" s="21"/>
      <c r="C274" s="21"/>
      <c r="D274" s="21"/>
      <c r="E274" s="21"/>
      <c r="F274" s="21"/>
      <c r="G274" s="21" t="s">
        <v>55</v>
      </c>
      <c r="H274" s="21"/>
      <c r="I274" s="21"/>
      <c r="J274" s="22"/>
      <c r="K274" s="21"/>
      <c r="L274" s="21"/>
      <c r="M274" s="21"/>
      <c r="N274" s="21"/>
      <c r="O274" s="23">
        <f>ROUND(SUM(O253:O273),5)</f>
        <v>17900</v>
      </c>
      <c r="P274" s="23">
        <f>ROUND(SUM(P253:P273),5)</f>
        <v>0</v>
      </c>
      <c r="Q274" s="23">
        <f>Q273</f>
        <v>17900</v>
      </c>
    </row>
    <row r="275" spans="1:17" ht="30" customHeight="1">
      <c r="A275" s="4"/>
      <c r="B275" s="4"/>
      <c r="C275" s="4"/>
      <c r="D275" s="4"/>
      <c r="E275" s="4"/>
      <c r="F275" s="4"/>
      <c r="G275" s="4" t="s">
        <v>56</v>
      </c>
      <c r="H275" s="4"/>
      <c r="I275" s="4"/>
      <c r="J275" s="19"/>
      <c r="K275" s="4"/>
      <c r="L275" s="4"/>
      <c r="M275" s="4"/>
      <c r="N275" s="4"/>
      <c r="O275" s="20"/>
      <c r="P275" s="20"/>
      <c r="Q275" s="20"/>
    </row>
    <row r="276" spans="1:17">
      <c r="A276" s="21"/>
      <c r="B276" s="21"/>
      <c r="C276" s="21"/>
      <c r="D276" s="21"/>
      <c r="E276" s="21"/>
      <c r="F276" s="21"/>
      <c r="G276" s="21"/>
      <c r="H276" s="21"/>
      <c r="I276" s="21" t="s">
        <v>63</v>
      </c>
      <c r="J276" s="22">
        <v>41282</v>
      </c>
      <c r="K276" s="21" t="s">
        <v>153</v>
      </c>
      <c r="L276" s="21" t="s">
        <v>211</v>
      </c>
      <c r="M276" s="21" t="s">
        <v>307</v>
      </c>
      <c r="N276" s="21" t="s">
        <v>312</v>
      </c>
      <c r="O276" s="23">
        <v>200</v>
      </c>
      <c r="P276" s="23"/>
      <c r="Q276" s="23">
        <v>200</v>
      </c>
    </row>
    <row r="277" spans="1:17">
      <c r="A277" s="21"/>
      <c r="B277" s="21"/>
      <c r="C277" s="21"/>
      <c r="D277" s="21"/>
      <c r="E277" s="21"/>
      <c r="F277" s="21"/>
      <c r="G277" s="21"/>
      <c r="H277" s="21"/>
      <c r="I277" s="21" t="s">
        <v>63</v>
      </c>
      <c r="J277" s="22">
        <v>41320</v>
      </c>
      <c r="K277" s="21" t="s">
        <v>136</v>
      </c>
      <c r="L277" s="21" t="s">
        <v>212</v>
      </c>
      <c r="M277" s="21" t="s">
        <v>308</v>
      </c>
      <c r="N277" s="21" t="s">
        <v>312</v>
      </c>
      <c r="O277" s="23">
        <v>6828.07</v>
      </c>
      <c r="P277" s="23"/>
      <c r="Q277" s="23">
        <v>7028.07</v>
      </c>
    </row>
    <row r="278" spans="1:17" ht="15" thickBot="1">
      <c r="A278" s="21"/>
      <c r="B278" s="21"/>
      <c r="C278" s="21"/>
      <c r="D278" s="21"/>
      <c r="E278" s="21"/>
      <c r="F278" s="21"/>
      <c r="G278" s="21"/>
      <c r="H278" s="21"/>
      <c r="I278" s="21" t="s">
        <v>63</v>
      </c>
      <c r="J278" s="22">
        <v>41450</v>
      </c>
      <c r="K278" s="21" t="s">
        <v>129</v>
      </c>
      <c r="L278" s="21" t="s">
        <v>189</v>
      </c>
      <c r="M278" s="21" t="s">
        <v>403</v>
      </c>
      <c r="N278" s="21" t="s">
        <v>316</v>
      </c>
      <c r="O278" s="23">
        <v>500</v>
      </c>
      <c r="P278" s="23"/>
      <c r="Q278" s="23">
        <v>7528.07</v>
      </c>
    </row>
    <row r="279" spans="1:17" ht="15" thickBot="1">
      <c r="A279" s="21"/>
      <c r="B279" s="21"/>
      <c r="C279" s="21"/>
      <c r="D279" s="21"/>
      <c r="E279" s="21"/>
      <c r="F279" s="21"/>
      <c r="G279" s="21" t="s">
        <v>57</v>
      </c>
      <c r="H279" s="21"/>
      <c r="I279" s="21"/>
      <c r="J279" s="22"/>
      <c r="K279" s="21"/>
      <c r="L279" s="21"/>
      <c r="M279" s="21"/>
      <c r="N279" s="21"/>
      <c r="O279" s="26">
        <f>ROUND(SUM(O275:O278),5)</f>
        <v>7528.07</v>
      </c>
      <c r="P279" s="26">
        <f>ROUND(SUM(P275:P278),5)</f>
        <v>0</v>
      </c>
      <c r="Q279" s="26">
        <f>+Q278</f>
        <v>7528.07</v>
      </c>
    </row>
    <row r="280" spans="1:17" ht="30" customHeight="1" thickBot="1">
      <c r="A280" s="21"/>
      <c r="B280" s="21"/>
      <c r="C280" s="21"/>
      <c r="D280" s="21"/>
      <c r="E280" s="21"/>
      <c r="F280" s="21" t="s">
        <v>58</v>
      </c>
      <c r="G280" s="21"/>
      <c r="H280" s="21"/>
      <c r="I280" s="21"/>
      <c r="J280" s="22"/>
      <c r="K280" s="21"/>
      <c r="L280" s="21"/>
      <c r="M280" s="21"/>
      <c r="N280" s="21"/>
      <c r="O280" s="26">
        <f>ROUND(O143+O150+O165+O174+O177+O189+O197+O209+O212+O215+O218+O243+O248+O252+O274+O279,5)</f>
        <v>93406.99</v>
      </c>
      <c r="P280" s="26">
        <f>ROUND(P143+P150+P165+P174+P177+P189+P197+P209+P212+P215+P218+P243+P248+P252+P274+P279,5)</f>
        <v>13945.87</v>
      </c>
      <c r="Q280" s="26">
        <f>ROUND(Q143+Q150+Q165+Q174+Q177+Q189+Q197+Q209+Q212+Q215+Q218+Q243+Q248+Q252+Q274+Q279,5)</f>
        <v>79461.119999999995</v>
      </c>
    </row>
    <row r="281" spans="1:17" ht="30" customHeight="1" thickBot="1">
      <c r="A281" s="21"/>
      <c r="B281" s="21"/>
      <c r="C281" s="21"/>
      <c r="D281" s="21"/>
      <c r="E281" s="21" t="s">
        <v>59</v>
      </c>
      <c r="F281" s="21"/>
      <c r="G281" s="21"/>
      <c r="H281" s="21"/>
      <c r="I281" s="21"/>
      <c r="J281" s="22"/>
      <c r="K281" s="21"/>
      <c r="L281" s="21"/>
      <c r="M281" s="21"/>
      <c r="N281" s="21"/>
      <c r="O281" s="26">
        <f t="shared" ref="O281:Q282" si="0">O280</f>
        <v>93406.99</v>
      </c>
      <c r="P281" s="26">
        <f t="shared" si="0"/>
        <v>13945.87</v>
      </c>
      <c r="Q281" s="26">
        <f t="shared" si="0"/>
        <v>79461.119999999995</v>
      </c>
    </row>
    <row r="282" spans="1:17" ht="30" customHeight="1" thickBot="1">
      <c r="A282" s="21"/>
      <c r="B282" s="21"/>
      <c r="C282" s="21"/>
      <c r="D282" s="21" t="s">
        <v>60</v>
      </c>
      <c r="E282" s="21"/>
      <c r="F282" s="21"/>
      <c r="G282" s="21"/>
      <c r="H282" s="21"/>
      <c r="I282" s="21"/>
      <c r="J282" s="22"/>
      <c r="K282" s="21"/>
      <c r="L282" s="21"/>
      <c r="M282" s="21"/>
      <c r="N282" s="21"/>
      <c r="O282" s="26">
        <f t="shared" si="0"/>
        <v>93406.99</v>
      </c>
      <c r="P282" s="26">
        <f t="shared" si="0"/>
        <v>13945.87</v>
      </c>
      <c r="Q282" s="26">
        <f t="shared" si="0"/>
        <v>79461.119999999995</v>
      </c>
    </row>
    <row r="283" spans="1:17" ht="30" customHeight="1" thickBot="1">
      <c r="A283" s="21"/>
      <c r="B283" s="21" t="s">
        <v>318</v>
      </c>
      <c r="C283" s="21"/>
      <c r="D283" s="21"/>
      <c r="E283" s="21"/>
      <c r="F283" s="21"/>
      <c r="G283" s="21"/>
      <c r="H283" s="21"/>
      <c r="I283" s="21"/>
      <c r="J283" s="22"/>
      <c r="K283" s="21"/>
      <c r="L283" s="21"/>
      <c r="M283" s="21"/>
      <c r="N283" s="21"/>
      <c r="O283" s="26">
        <f>ROUND(O76+O282,5)</f>
        <v>109881.99</v>
      </c>
      <c r="P283" s="26">
        <f>ROUND(P76+P282,5)</f>
        <v>121984.08</v>
      </c>
      <c r="Q283" s="26">
        <f>ROUND(Q76-Q282,5)</f>
        <v>12102.09</v>
      </c>
    </row>
    <row r="284" spans="1:17" s="6" customFormat="1" ht="30" customHeight="1" thickBot="1">
      <c r="A284" s="4" t="s">
        <v>319</v>
      </c>
      <c r="B284" s="4"/>
      <c r="C284" s="4"/>
      <c r="D284" s="4"/>
      <c r="E284" s="4"/>
      <c r="F284" s="4"/>
      <c r="G284" s="4"/>
      <c r="H284" s="4"/>
      <c r="I284" s="4"/>
      <c r="J284" s="19"/>
      <c r="K284" s="4"/>
      <c r="L284" s="4"/>
      <c r="M284" s="4"/>
      <c r="N284" s="4"/>
      <c r="O284" s="29">
        <f>O283</f>
        <v>109881.99</v>
      </c>
      <c r="P284" s="29">
        <f>P283</f>
        <v>121984.08</v>
      </c>
      <c r="Q284" s="29">
        <f>Q283</f>
        <v>12102.09</v>
      </c>
    </row>
    <row r="285" spans="1:17" ht="15" thickTop="1"/>
  </sheetData>
  <pageMargins left="0.2" right="0.2" top="0.75" bottom="0.75" header="0.25" footer="0.3"/>
  <pageSetup scale="60" orientation="landscape"/>
  <headerFooter>
    <oddHeader>&amp;L&amp;"Arial,Bold"&amp;8 10:13 AM
 08/14/13
 Accrual Basis&amp;C&amp;"Arial,Bold"&amp;12TMC&amp;14 Detail
&amp;10 January 1 through July 31, 2013</oddHeader>
    <oddFooter>&amp;R&amp;"Arial,Bold"&amp;8 Page &amp;P of &amp;N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Grant Rec by TMC project</vt:lpstr>
      <vt:lpstr>Jan-July Detail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Madeleine Buckingham</dc:creator>
  <cp:lastModifiedBy>Jo Ellen Green Kaiser</cp:lastModifiedBy>
  <cp:lastPrinted>2013-08-14T17:53:31Z</cp:lastPrinted>
  <dcterms:created xsi:type="dcterms:W3CDTF">2013-05-29T23:48:44Z</dcterms:created>
  <dcterms:modified xsi:type="dcterms:W3CDTF">2013-11-01T18:00:48Z</dcterms:modified>
</cp:coreProperties>
</file>