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21" yWindow="465" windowWidth="19320" windowHeight="11640" tabRatio="500" activeTab="0"/>
  </bookViews>
  <sheets>
    <sheet name="Aging" sheetId="1" r:id="rId1"/>
  </sheets>
  <definedNames>
    <definedName name="_xlnm.Print_Area" localSheetId="0">'Aging'!$A$1:$T$66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</commentList>
</comments>
</file>

<file path=xl/sharedStrings.xml><?xml version="1.0" encoding="utf-8"?>
<sst xmlns="http://schemas.openxmlformats.org/spreadsheetml/2006/main" count="465" uniqueCount="351">
  <si>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</si>
  <si>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</si>
  <si>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</si>
  <si>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</si>
  <si>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</si>
  <si>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</si>
  <si>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</si>
  <si>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</si>
  <si>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</si>
  <si>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</si>
  <si>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</si>
  <si>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</si>
  <si>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</si>
  <si>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RH Reality Check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</si>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</sst>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4" fillId="0" borderId="26" xfId="53" applyNumberForma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26" xfId="53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6" xfId="53" applyNumberFormat="1" applyFont="1" applyBorder="1" applyAlignment="1" applyProtection="1">
      <alignment/>
      <protection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34" borderId="0" xfId="53" applyNumberFormat="1" applyFill="1" applyBorder="1" applyAlignment="1" applyProtection="1">
      <alignment/>
      <protection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6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6" xfId="53" applyNumberFormat="1" applyFill="1" applyBorder="1" applyAlignment="1" applyProtection="1">
      <alignment/>
      <protection/>
    </xf>
    <xf numFmtId="0" fontId="4" fillId="34" borderId="26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6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6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6" borderId="13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6" xfId="53" applyNumberFormat="1" applyFill="1" applyBorder="1" applyAlignment="1" applyProtection="1">
      <alignment/>
      <protection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49" fontId="0" fillId="37" borderId="13" xfId="0" applyNumberFormat="1" applyFill="1" applyBorder="1" applyAlignment="1">
      <alignment/>
    </xf>
    <xf numFmtId="49" fontId="0" fillId="37" borderId="0" xfId="0" applyNumberFormat="1" applyFill="1" applyBorder="1" applyAlignment="1">
      <alignment/>
    </xf>
    <xf numFmtId="167" fontId="0" fillId="37" borderId="0" xfId="0" applyNumberFormat="1" applyFont="1" applyFill="1" applyAlignment="1">
      <alignment horizontal="left"/>
    </xf>
    <xf numFmtId="0" fontId="0" fillId="37" borderId="0" xfId="0" applyFill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0" fontId="4" fillId="37" borderId="0" xfId="53" applyFill="1" applyBorder="1" applyAlignment="1" applyProtection="1">
      <alignment/>
      <protection/>
    </xf>
    <xf numFmtId="49" fontId="4" fillId="37" borderId="26" xfId="53" applyNumberFormat="1" applyFill="1" applyBorder="1" applyAlignment="1" applyProtection="1">
      <alignment/>
      <protection/>
    </xf>
    <xf numFmtId="164" fontId="0" fillId="37" borderId="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7" borderId="13" xfId="0" applyNumberFormat="1" applyFill="1" applyBorder="1" applyAlignment="1">
      <alignment/>
    </xf>
    <xf numFmtId="164" fontId="1" fillId="37" borderId="15" xfId="0" applyNumberFormat="1" applyFont="1" applyFill="1" applyBorder="1" applyAlignment="1">
      <alignment/>
    </xf>
    <xf numFmtId="49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49" fontId="0" fillId="37" borderId="13" xfId="0" applyNumberFormat="1" applyFont="1" applyFill="1" applyBorder="1" applyAlignment="1">
      <alignment/>
    </xf>
    <xf numFmtId="0" fontId="0" fillId="37" borderId="0" xfId="0" applyNumberFormat="1" applyFont="1" applyFill="1" applyBorder="1" applyAlignment="1" applyProtection="1">
      <alignment/>
      <protection/>
    </xf>
    <xf numFmtId="0" fontId="0" fillId="37" borderId="0" xfId="0" applyFont="1" applyFill="1" applyAlignment="1">
      <alignment horizontal="right"/>
    </xf>
    <xf numFmtId="169" fontId="0" fillId="37" borderId="0" xfId="0" applyNumberFormat="1" applyFont="1" applyFill="1" applyBorder="1" applyAlignment="1" applyProtection="1">
      <alignment horizontal="right"/>
      <protection/>
    </xf>
    <xf numFmtId="0" fontId="12" fillId="37" borderId="0" xfId="53" applyFont="1" applyFill="1" applyBorder="1" applyAlignment="1" applyProtection="1">
      <alignment/>
      <protection/>
    </xf>
    <xf numFmtId="49" fontId="0" fillId="37" borderId="26" xfId="0" applyNumberFormat="1" applyFont="1" applyFill="1" applyBorder="1" applyAlignment="1">
      <alignment/>
    </xf>
    <xf numFmtId="164" fontId="0" fillId="37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0" fillId="37" borderId="13" xfId="0" applyNumberFormat="1" applyFont="1" applyFill="1" applyBorder="1" applyAlignment="1">
      <alignment/>
    </xf>
    <xf numFmtId="49" fontId="0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49" fontId="0" fillId="37" borderId="26" xfId="0" applyNumberFormat="1" applyFill="1" applyBorder="1" applyAlignment="1">
      <alignment/>
    </xf>
    <xf numFmtId="0" fontId="0" fillId="37" borderId="13" xfId="0" applyNumberFormat="1" applyFont="1" applyFill="1" applyBorder="1" applyAlignment="1" applyProtection="1">
      <alignment/>
      <protection/>
    </xf>
    <xf numFmtId="0" fontId="4" fillId="37" borderId="0" xfId="53" applyNumberFormat="1" applyFill="1" applyBorder="1" applyAlignment="1" applyProtection="1">
      <alignment/>
      <protection/>
    </xf>
    <xf numFmtId="0" fontId="0" fillId="37" borderId="26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36" borderId="0" xfId="0" applyNumberFormat="1" applyFont="1" applyFill="1" applyBorder="1" applyAlignment="1">
      <alignment horizontal="right"/>
    </xf>
    <xf numFmtId="0" fontId="4" fillId="36" borderId="0" xfId="53" applyNumberFormat="1" applyFill="1" applyBorder="1" applyAlignment="1" applyProtection="1">
      <alignment/>
      <protection/>
    </xf>
    <xf numFmtId="49" fontId="0" fillId="36" borderId="26" xfId="0" applyNumberFormat="1" applyFill="1" applyBorder="1" applyAlignment="1">
      <alignment/>
    </xf>
    <xf numFmtId="0" fontId="0" fillId="37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36" borderId="34" xfId="0" applyNumberFormat="1" applyFill="1" applyBorder="1" applyAlignment="1">
      <alignment/>
    </xf>
    <xf numFmtId="168" fontId="0" fillId="0" borderId="34" xfId="0" applyNumberFormat="1" applyBorder="1" applyAlignment="1">
      <alignment/>
    </xf>
    <xf numFmtId="168" fontId="0" fillId="37" borderId="34" xfId="0" applyNumberFormat="1" applyFill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37" borderId="34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37" borderId="34" xfId="0" applyNumberFormat="1" applyFont="1" applyFill="1" applyBorder="1" applyAlignment="1">
      <alignment/>
    </xf>
    <xf numFmtId="168" fontId="0" fillId="34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34" borderId="34" xfId="0" applyNumberFormat="1" applyFill="1" applyBorder="1" applyAlignment="1">
      <alignment/>
    </xf>
    <xf numFmtId="164" fontId="0" fillId="36" borderId="34" xfId="0" applyNumberFormat="1" applyFill="1" applyBorder="1" applyAlignment="1">
      <alignment/>
    </xf>
    <xf numFmtId="164" fontId="0" fillId="37" borderId="34" xfId="0" applyNumberFormat="1" applyFill="1" applyBorder="1" applyAlignment="1">
      <alignment/>
    </xf>
    <xf numFmtId="164" fontId="0" fillId="37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34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34" borderId="38" xfId="0" applyNumberFormat="1" applyFill="1" applyBorder="1" applyAlignment="1">
      <alignment/>
    </xf>
    <xf numFmtId="168" fontId="0" fillId="36" borderId="38" xfId="0" applyNumberFormat="1" applyFill="1" applyBorder="1" applyAlignment="1">
      <alignment/>
    </xf>
    <xf numFmtId="168" fontId="0" fillId="37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4" borderId="38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34" borderId="34" xfId="0" applyNumberFormat="1" applyFont="1" applyFill="1" applyBorder="1" applyAlignment="1">
      <alignment/>
    </xf>
    <xf numFmtId="168" fontId="0" fillId="36" borderId="34" xfId="0" applyNumberFormat="1" applyFont="1" applyFill="1" applyBorder="1" applyAlignment="1">
      <alignment/>
    </xf>
    <xf numFmtId="168" fontId="0" fillId="37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36" borderId="34" xfId="0" applyNumberFormat="1" applyFont="1" applyFill="1" applyBorder="1" applyAlignment="1">
      <alignment/>
    </xf>
    <xf numFmtId="164" fontId="9" fillId="34" borderId="34" xfId="0" applyNumberFormat="1" applyFont="1" applyFill="1" applyBorder="1" applyAlignment="1">
      <alignment/>
    </xf>
    <xf numFmtId="164" fontId="0" fillId="34" borderId="34" xfId="0" applyNumberFormat="1" applyFont="1" applyFill="1" applyBorder="1" applyAlignment="1">
      <alignment/>
    </xf>
    <xf numFmtId="164" fontId="0" fillId="37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34" borderId="34" xfId="0" applyNumberFormat="1" applyFill="1" applyBorder="1" applyAlignment="1">
      <alignment/>
    </xf>
    <xf numFmtId="167" fontId="0" fillId="36" borderId="34" xfId="0" applyNumberFormat="1" applyFill="1" applyBorder="1" applyAlignment="1">
      <alignment/>
    </xf>
    <xf numFmtId="167" fontId="9" fillId="34" borderId="34" xfId="0" applyNumberFormat="1" applyFont="1" applyFill="1" applyBorder="1" applyAlignment="1">
      <alignment/>
    </xf>
    <xf numFmtId="167" fontId="0" fillId="37" borderId="34" xfId="0" applyNumberFormat="1" applyFill="1" applyBorder="1" applyAlignment="1">
      <alignment/>
    </xf>
    <xf numFmtId="167" fontId="0" fillId="37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36" borderId="34" xfId="0" applyNumberFormat="1" applyFill="1" applyBorder="1" applyAlignment="1">
      <alignment horizontal="center"/>
    </xf>
    <xf numFmtId="168" fontId="0" fillId="37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36" borderId="34" xfId="0" applyNumberFormat="1" applyFill="1" applyBorder="1" applyAlignment="1">
      <alignment horizontal="center"/>
    </xf>
    <xf numFmtId="44" fontId="0" fillId="37" borderId="34" xfId="44" applyFont="1" applyFill="1" applyBorder="1" applyAlignment="1">
      <alignment/>
    </xf>
    <xf numFmtId="44" fontId="0" fillId="37" borderId="34" xfId="44" applyFont="1" applyFill="1" applyBorder="1" applyAlignment="1">
      <alignment/>
    </xf>
    <xf numFmtId="44" fontId="0" fillId="37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34" borderId="34" xfId="0" applyNumberFormat="1" applyFill="1" applyBorder="1" applyAlignment="1">
      <alignment/>
    </xf>
    <xf numFmtId="14" fontId="0" fillId="36" borderId="34" xfId="0" applyNumberFormat="1" applyFill="1" applyBorder="1" applyAlignment="1">
      <alignment/>
    </xf>
    <xf numFmtId="14" fontId="0" fillId="37" borderId="34" xfId="0" applyNumberFormat="1" applyFill="1" applyBorder="1" applyAlignment="1">
      <alignment/>
    </xf>
    <xf numFmtId="14" fontId="0" fillId="37" borderId="34" xfId="0" applyNumberFormat="1" applyFont="1" applyFill="1" applyBorder="1" applyAlignment="1">
      <alignment/>
    </xf>
    <xf numFmtId="0" fontId="0" fillId="36" borderId="0" xfId="0" applyNumberFormat="1" applyFont="1" applyFill="1" applyBorder="1" applyAlignment="1" applyProtection="1">
      <alignment/>
      <protection/>
    </xf>
    <xf numFmtId="0" fontId="4" fillId="36" borderId="26" xfId="53" applyFill="1" applyBorder="1" applyAlignment="1" applyProtection="1">
      <alignment/>
      <protection/>
    </xf>
    <xf numFmtId="168" fontId="0" fillId="36" borderId="38" xfId="0" applyNumberFormat="1" applyFont="1" applyFill="1" applyBorder="1" applyAlignment="1">
      <alignment/>
    </xf>
    <xf numFmtId="168" fontId="0" fillId="36" borderId="34" xfId="0" applyNumberFormat="1" applyFont="1" applyFill="1" applyBorder="1" applyAlignment="1">
      <alignment/>
    </xf>
    <xf numFmtId="49" fontId="0" fillId="36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6" fillId="36" borderId="0" xfId="0" applyFont="1" applyFill="1" applyAlignment="1">
      <alignment/>
    </xf>
    <xf numFmtId="14" fontId="0" fillId="36" borderId="0" xfId="0" applyNumberFormat="1" applyFill="1" applyAlignment="1">
      <alignment horizontal="left"/>
    </xf>
    <xf numFmtId="0" fontId="0" fillId="36" borderId="40" xfId="0" applyFill="1" applyBorder="1" applyAlignment="1">
      <alignment/>
    </xf>
    <xf numFmtId="0" fontId="3" fillId="36" borderId="13" xfId="0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49" fontId="0" fillId="36" borderId="41" xfId="0" applyNumberFormat="1" applyFill="1" applyBorder="1" applyAlignment="1">
      <alignment/>
    </xf>
    <xf numFmtId="49" fontId="0" fillId="36" borderId="13" xfId="0" applyNumberFormat="1" applyFont="1" applyFill="1" applyBorder="1" applyAlignment="1">
      <alignment/>
    </xf>
    <xf numFmtId="49" fontId="9" fillId="36" borderId="29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4" borderId="0" xfId="0" applyNumberFormat="1" applyFont="1" applyFill="1" applyBorder="1" applyAlignment="1">
      <alignment/>
    </xf>
    <xf numFmtId="168" fontId="0" fillId="36" borderId="0" xfId="0" applyNumberFormat="1" applyFont="1" applyFill="1" applyBorder="1" applyAlignment="1">
      <alignment/>
    </xf>
    <xf numFmtId="168" fontId="0" fillId="37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34" borderId="42" xfId="0" applyNumberFormat="1" applyFill="1" applyBorder="1" applyAlignment="1">
      <alignment/>
    </xf>
    <xf numFmtId="164" fontId="0" fillId="36" borderId="42" xfId="0" applyNumberFormat="1" applyFill="1" applyBorder="1" applyAlignment="1">
      <alignment/>
    </xf>
    <xf numFmtId="164" fontId="0" fillId="37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35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37" borderId="44" xfId="0" applyNumberFormat="1" applyFill="1" applyBorder="1" applyAlignment="1">
      <alignment/>
    </xf>
    <xf numFmtId="164" fontId="0" fillId="37" borderId="44" xfId="0" applyNumberFormat="1" applyFont="1" applyFill="1" applyBorder="1" applyAlignment="1">
      <alignment/>
    </xf>
    <xf numFmtId="164" fontId="0" fillId="35" borderId="44" xfId="0" applyNumberFormat="1" applyFill="1" applyBorder="1" applyAlignment="1">
      <alignment/>
    </xf>
    <xf numFmtId="164" fontId="0" fillId="34" borderId="44" xfId="0" applyNumberFormat="1" applyFill="1" applyBorder="1" applyAlignment="1">
      <alignment/>
    </xf>
    <xf numFmtId="164" fontId="0" fillId="36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36" borderId="10" xfId="0" applyNumberFormat="1" applyFill="1" applyBorder="1" applyAlignment="1">
      <alignment/>
    </xf>
    <xf numFmtId="14" fontId="0" fillId="37" borderId="10" xfId="0" applyNumberForma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amie@rhrealitycheck.org" TargetMode="External" /><Relationship Id="rId71" Type="http://schemas.openxmlformats.org/officeDocument/2006/relationships/hyperlink" Target="mailto:dhazen@alternet.org" TargetMode="External" /><Relationship Id="rId72" Type="http://schemas.openxmlformats.org/officeDocument/2006/relationships/hyperlink" Target="mailto:jvondeling@bkpub.com" TargetMode="External" /><Relationship Id="rId73" Type="http://schemas.openxmlformats.org/officeDocument/2006/relationships/hyperlink" Target="mailto:helen@namac.org;jack@namac.org" TargetMode="External" /><Relationship Id="rId74" Type="http://schemas.openxmlformats.org/officeDocument/2006/relationships/hyperlink" Target="mailto:tstack@thenation.com" TargetMode="External" /><Relationship Id="rId75" Type="http://schemas.openxmlformats.org/officeDocument/2006/relationships/hyperlink" Target="mailto:fayele@linktv.org" TargetMode="External" /><Relationship Id="rId76" Type="http://schemas.openxmlformats.org/officeDocument/2006/relationships/hyperlink" Target="mailto:jimmil@sbcglobal.net" TargetMode="External" /><Relationship Id="rId77" Type="http://schemas.openxmlformats.org/officeDocument/2006/relationships/hyperlink" Target="mailto:nrabinowitz@arc.org" TargetMode="External" /><Relationship Id="rId78" Type="http://schemas.openxmlformats.org/officeDocument/2006/relationships/hyperlink" Target="mailto:miriamzperez@gmail.com" TargetMode="External" /><Relationship Id="rId79" Type="http://schemas.openxmlformats.org/officeDocument/2006/relationships/hyperlink" Target="http://www.feministing.com/" TargetMode="External" /><Relationship Id="rId80" Type="http://schemas.openxmlformats.org/officeDocument/2006/relationships/hyperlink" Target="mailto:julie@democracynow.org" TargetMode="External" /><Relationship Id="rId81" Type="http://schemas.openxmlformats.org/officeDocument/2006/relationships/hyperlink" Target="mailto:cgiller@grist.org" TargetMode="External" /><Relationship Id="rId82" Type="http://schemas.openxmlformats.org/officeDocument/2006/relationships/hyperlink" Target="mailto:frazer@newslet.com" TargetMode="External" /><Relationship Id="rId83" Type="http://schemas.openxmlformats.org/officeDocument/2006/relationships/hyperlink" Target="mailto:lrudman@radioproject.org" TargetMode="External" /><Relationship Id="rId84" Type="http://schemas.openxmlformats.org/officeDocument/2006/relationships/hyperlink" Target="mailto:rvizcarra@newamericamedia.org" TargetMode="External" /><Relationship Id="rId85" Type="http://schemas.openxmlformats.org/officeDocument/2006/relationships/hyperlink" Target="mailto:geraldine@therealnews.com" TargetMode="External" /><Relationship Id="rId86" Type="http://schemas.openxmlformats.org/officeDocument/2006/relationships/hyperlink" Target="mailto:mfavreau@thenewpress.com" TargetMode="External" /><Relationship Id="rId87" Type="http://schemas.openxmlformats.org/officeDocument/2006/relationships/hyperlink" Target="mailto:andrew@talkingpointsmemo.com" TargetMode="External" /><Relationship Id="rId88" Type="http://schemas.openxmlformats.org/officeDocument/2006/relationships/hyperlink" Target="mailto:glenda@womensmediacenter.com" TargetMode="External" /><Relationship Id="rId89" Type="http://schemas.openxmlformats.org/officeDocument/2006/relationships/hyperlink" Target="mailto:dfrench@rnntv.com" TargetMode="External" /><Relationship Id="rId90" Type="http://schemas.openxmlformats.org/officeDocument/2006/relationships/hyperlink" Target="mailto:mgoodman@chelseagreen.com" TargetMode="External" /><Relationship Id="rId91" Type="http://schemas.openxmlformats.org/officeDocument/2006/relationships/hyperlink" Target="mailto:ksteiger@americanprogress.org/kay.steiger@gmail.com" TargetMode="External" /><Relationship Id="rId92" Type="http://schemas.openxmlformats.org/officeDocument/2006/relationships/hyperlink" Target="http://www.americanprogress.org/" TargetMode="External" /><Relationship Id="rId93" Type="http://schemas.openxmlformats.org/officeDocument/2006/relationships/hyperlink" Target="http://www.movingideas.org/" TargetMode="External" /><Relationship Id="rId94" Type="http://schemas.openxmlformats.org/officeDocument/2006/relationships/hyperlink" Target="mailto:maya@truthout.org" TargetMode="External" /><Relationship Id="rId95" Type="http://schemas.openxmlformats.org/officeDocument/2006/relationships/hyperlink" Target="http://www.truthout.com/" TargetMode="External" /><Relationship Id="rId96" Type="http://schemas.openxmlformats.org/officeDocument/2006/relationships/hyperlink" Target="http://www.earthislandjournal.org/" TargetMode="External" /><Relationship Id="rId97" Type="http://schemas.openxmlformats.org/officeDocument/2006/relationships/hyperlink" Target="mailto:awestervelt@earthisland.org" TargetMode="External" /><Relationship Id="rId98" Type="http://schemas.openxmlformats.org/officeDocument/2006/relationships/comments" Target="../comments1.xml" /><Relationship Id="rId99" Type="http://schemas.openxmlformats.org/officeDocument/2006/relationships/vmlDrawing" Target="../drawings/vmlDrawing1.v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"/>
  <sheetViews>
    <sheetView tabSelected="1" zoomScalePageLayoutView="0" workbookViewId="0" topLeftCell="A1">
      <pane xSplit="1" ySplit="6" topLeftCell="S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2" sqref="V32"/>
    </sheetView>
  </sheetViews>
  <sheetFormatPr defaultColWidth="11.00390625" defaultRowHeight="12.75"/>
  <cols>
    <col min="1" max="1" width="47.75390625" style="151" customWidth="1"/>
    <col min="2" max="2" width="27.125" style="0" customWidth="1"/>
    <col min="3" max="3" width="49.50390625" style="0" customWidth="1"/>
    <col min="4" max="4" width="14.875" style="0" customWidth="1"/>
    <col min="5" max="5" width="6.00390625" style="57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50390625" style="3" customWidth="1"/>
    <col min="22" max="22" width="11.25390625" style="0" customWidth="1"/>
    <col min="23" max="23" width="10.50390625" style="0" customWidth="1"/>
    <col min="24" max="24" width="10.125" style="0" customWidth="1"/>
    <col min="25" max="25" width="12.625" style="0" bestFit="1" customWidth="1"/>
    <col min="26" max="26" width="7.875" style="0" customWidth="1"/>
    <col min="27" max="27" width="10.00390625" style="0" customWidth="1"/>
    <col min="28" max="28" width="8.25390625" style="0" customWidth="1"/>
    <col min="29" max="29" width="13.5039062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5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5" customWidth="1"/>
    <col min="42" max="16384" width="11.00390625" style="135" customWidth="1"/>
  </cols>
  <sheetData>
    <row r="1" spans="1:40" ht="31.5" customHeight="1">
      <c r="A1" s="260" t="s">
        <v>75</v>
      </c>
      <c r="B1" s="4"/>
      <c r="C1" s="4"/>
      <c r="D1" s="4"/>
      <c r="E1" s="80"/>
      <c r="F1" s="4"/>
      <c r="G1" s="4"/>
      <c r="H1" s="4"/>
      <c r="I1" s="4"/>
      <c r="J1" s="4"/>
      <c r="K1" s="4"/>
      <c r="AI1" s="12"/>
      <c r="AN1" s="10"/>
    </row>
    <row r="2" spans="1:35" ht="15" customHeight="1">
      <c r="A2" s="261">
        <f ca="1">TODAY()</f>
        <v>38976</v>
      </c>
      <c r="B2" s="43"/>
      <c r="C2" s="43"/>
      <c r="D2" s="43"/>
      <c r="E2" s="81"/>
      <c r="F2" s="43"/>
      <c r="G2" s="43"/>
      <c r="H2" s="43"/>
      <c r="I2" s="43"/>
      <c r="J2" s="30"/>
      <c r="K2" s="1"/>
      <c r="AI2" s="12"/>
    </row>
    <row r="3" ht="13.5" thickBot="1">
      <c r="AI3" s="12"/>
    </row>
    <row r="4" spans="1:35" ht="16.5" thickBot="1" thickTop="1">
      <c r="A4" s="262"/>
      <c r="B4" s="21"/>
      <c r="C4" s="21"/>
      <c r="D4" s="21"/>
      <c r="E4" s="8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3"/>
      <c r="AE4" s="24" t="s">
        <v>38</v>
      </c>
      <c r="AF4" s="25"/>
      <c r="AG4" s="23"/>
      <c r="AH4" s="26"/>
      <c r="AI4" s="12"/>
    </row>
    <row r="5" spans="1:38" ht="13.5" thickTop="1">
      <c r="A5" s="263"/>
      <c r="B5" s="69"/>
      <c r="C5" s="46"/>
      <c r="D5" s="46"/>
      <c r="E5" s="83"/>
      <c r="F5" s="46"/>
      <c r="G5" s="46"/>
      <c r="H5" s="44"/>
      <c r="I5" s="60"/>
      <c r="J5" s="59"/>
      <c r="K5" s="42" t="s">
        <v>41</v>
      </c>
      <c r="L5" s="29"/>
      <c r="M5" s="28"/>
      <c r="N5" s="42" t="s">
        <v>42</v>
      </c>
      <c r="O5" s="42"/>
      <c r="P5" s="29"/>
      <c r="Q5" s="28"/>
      <c r="R5" s="42" t="s">
        <v>43</v>
      </c>
      <c r="S5" s="42"/>
      <c r="T5" s="29"/>
      <c r="U5" s="28"/>
      <c r="V5" s="42" t="s">
        <v>44</v>
      </c>
      <c r="W5" s="42"/>
      <c r="X5" s="29"/>
      <c r="Y5" s="29"/>
      <c r="Z5" s="42" t="s">
        <v>45</v>
      </c>
      <c r="AB5" s="27"/>
      <c r="AC5" s="17"/>
      <c r="AD5" s="3"/>
      <c r="AE5" s="14"/>
      <c r="AF5" s="3"/>
      <c r="AG5" s="2"/>
      <c r="AH5" s="34" t="s">
        <v>32</v>
      </c>
      <c r="AI5" s="13"/>
      <c r="AL5" s="9"/>
    </row>
    <row r="6" spans="1:42" ht="12.75">
      <c r="A6" s="264" t="s">
        <v>39</v>
      </c>
      <c r="B6" s="70" t="s">
        <v>22</v>
      </c>
      <c r="C6" s="45" t="s">
        <v>24</v>
      </c>
      <c r="D6" s="58" t="s">
        <v>141</v>
      </c>
      <c r="E6" s="73" t="s">
        <v>142</v>
      </c>
      <c r="F6" s="73" t="s">
        <v>143</v>
      </c>
      <c r="G6" s="73" t="s">
        <v>228</v>
      </c>
      <c r="H6" s="45" t="s">
        <v>23</v>
      </c>
      <c r="I6" s="61" t="s">
        <v>25</v>
      </c>
      <c r="J6" s="53" t="s">
        <v>46</v>
      </c>
      <c r="K6" s="53" t="s">
        <v>33</v>
      </c>
      <c r="L6" s="54" t="s">
        <v>34</v>
      </c>
      <c r="M6" s="52" t="s">
        <v>249</v>
      </c>
      <c r="N6" s="55" t="s">
        <v>33</v>
      </c>
      <c r="O6" s="55" t="s">
        <v>250</v>
      </c>
      <c r="P6" s="56" t="s">
        <v>34</v>
      </c>
      <c r="Q6" s="39" t="s">
        <v>272</v>
      </c>
      <c r="R6" s="38" t="s">
        <v>33</v>
      </c>
      <c r="S6" s="97" t="s">
        <v>250</v>
      </c>
      <c r="T6" s="37" t="s">
        <v>34</v>
      </c>
      <c r="U6" s="268" t="s">
        <v>272</v>
      </c>
      <c r="V6" s="38" t="s">
        <v>33</v>
      </c>
      <c r="W6" s="37" t="s">
        <v>250</v>
      </c>
      <c r="X6" s="274" t="s">
        <v>34</v>
      </c>
      <c r="Y6" s="36" t="s">
        <v>272</v>
      </c>
      <c r="Z6" s="39" t="s">
        <v>33</v>
      </c>
      <c r="AA6" s="38" t="s">
        <v>250</v>
      </c>
      <c r="AB6" s="36" t="s">
        <v>34</v>
      </c>
      <c r="AC6" s="31" t="s">
        <v>28</v>
      </c>
      <c r="AD6" s="32" t="s">
        <v>27</v>
      </c>
      <c r="AE6" s="32" t="s">
        <v>29</v>
      </c>
      <c r="AF6" s="32" t="s">
        <v>30</v>
      </c>
      <c r="AG6" s="33" t="s">
        <v>31</v>
      </c>
      <c r="AH6" s="35" t="s">
        <v>40</v>
      </c>
      <c r="AI6" s="13"/>
      <c r="AJ6" s="10" t="s">
        <v>11</v>
      </c>
      <c r="AP6" s="136"/>
    </row>
    <row r="7" spans="1:42" ht="12.75">
      <c r="A7" s="265" t="s">
        <v>47</v>
      </c>
      <c r="B7" s="67" t="s">
        <v>76</v>
      </c>
      <c r="C7" s="47" t="s">
        <v>144</v>
      </c>
      <c r="D7" t="s">
        <v>205</v>
      </c>
      <c r="E7" s="57" t="s">
        <v>145</v>
      </c>
      <c r="F7" s="57">
        <v>19119</v>
      </c>
      <c r="G7" s="74">
        <v>2152482880</v>
      </c>
      <c r="H7" s="49" t="s">
        <v>84</v>
      </c>
      <c r="I7" s="62" t="s">
        <v>59</v>
      </c>
      <c r="J7" s="210">
        <v>37870</v>
      </c>
      <c r="K7" s="199">
        <v>400</v>
      </c>
      <c r="L7" s="5">
        <v>400</v>
      </c>
      <c r="M7" s="221">
        <v>38230</v>
      </c>
      <c r="N7" s="199">
        <f>K7</f>
        <v>400</v>
      </c>
      <c r="O7" s="231"/>
      <c r="P7" s="5"/>
      <c r="Q7" s="239">
        <v>38456</v>
      </c>
      <c r="R7" s="243">
        <v>250</v>
      </c>
      <c r="S7" s="249"/>
      <c r="T7" s="199"/>
      <c r="U7" s="269">
        <v>38923</v>
      </c>
      <c r="V7" s="5"/>
      <c r="W7" s="249"/>
      <c r="X7" s="275"/>
      <c r="Y7" s="5"/>
      <c r="Z7" s="207"/>
      <c r="AA7" s="5"/>
      <c r="AB7" s="6"/>
      <c r="AC7" s="18">
        <f>SUM(IF(AJ7=1,K7-L7,0),IF(AK7=1,N7-P7,0),IF(AL7=1,R7-T7,0),IF(AM7=1,V7-X7,0),IF(AN7=1,Z7-AB7,0))</f>
        <v>0</v>
      </c>
      <c r="AD7" s="8">
        <f>SUM(IF(AJ7=31,K7-L7,0),IF(AK7=31,N7-P7,0),IF(AL7=31,R7-T7,0),IF(AM7=31,V7-X7,0),IF(AN7=31,Z7-AB7,0))</f>
        <v>0</v>
      </c>
      <c r="AE7" s="8">
        <f>SUM(IF(AJ7=61,K7-L7,0),IF(AK7=61,N7-P7,0),IF(AL7=61,R7-T7,0),IF(AM7=61,V7-X7,0),IF(AN7=61,Z7-AB7,0))</f>
        <v>0</v>
      </c>
      <c r="AF7" s="8">
        <f>SUM(IF(AJ7=91,K7-L7,0),IF(AK7=91,N7-P7,0),IF(AL7=91,R7-T7,0),IF(AM7=91,V7-X7,0),IF(AN7=91,Z7-AB7,0))</f>
        <v>0</v>
      </c>
      <c r="AG7" s="8">
        <f>SUM(IF(AJ7=120,K7-L7,0),IF(AK7=120,N7-P7,0),IF(AL7=120,R7-T7,0),IF(AM7=120,V7-X7,0),IF(AN7=120,Z7-AB7,0))</f>
        <v>650</v>
      </c>
      <c r="AH7" s="19">
        <f aca="true" t="shared" si="0" ref="AH7:AH42">SUM(AC7:AG7)</f>
        <v>650</v>
      </c>
      <c r="AI7" s="12"/>
      <c r="AJ7" s="40">
        <f aca="true" t="shared" si="1" ref="AJ7:AJ42">IF(AND(($A$2-J7)&lt;=30,($A$2-J7)&gt;=1),1,IF(AND(($A$2-J7)&lt;=60,($A$2-J7)&gt;=31),31,IF(AND(($A$2-J7)&lt;=90,($A$2-J7)&gt;=61),61,IF(AND(($A$2-J7)&lt;=120,($A$2-J7)&gt;=91),91,IF(($A$2-J7)&gt;=120,120,0)))))</f>
        <v>120</v>
      </c>
      <c r="AK7" s="40">
        <f aca="true" t="shared" si="2" ref="AK7:AK45">IF(AND(($A$2-M7)&lt;=30,($A$2-M7)&gt;=1),1,IF(AND(($A$2-M7)&lt;=60,($A$2-M7)&gt;=31),31,IF(AND(($A$2-M7)&lt;=90,($A$2-M7)&gt;=61),61,IF(AND(($A$2-M7)&lt;=120,($A$2-M7)&gt;=91),91,IF(($A$2-M7)&gt;=120,120,0)))))</f>
        <v>120</v>
      </c>
      <c r="AL7" s="40">
        <f aca="true" t="shared" si="3" ref="AL7:AL42">IF(AND(($A$2-Q7)&lt;=30,($A$2-Q7)&gt;=1),1,IF(AND(($A$2-Q7)&lt;=60,($A$2-Q7)&gt;=31),31,IF(AND(($A$2-Q7)&lt;=90,($A$2-Q7)&gt;=61),61,IF(AND(($A$2-Q7)&lt;=120,($A$2-Q7)&gt;=91),91,IF(($A$2-Q7)&gt;=120,120,0)))))</f>
        <v>120</v>
      </c>
      <c r="AM7" s="40">
        <f aca="true" t="shared" si="4" ref="AM7:AM42">IF(AND(($A$2-U7)&lt;=30,($A$2-U7)&gt;=1),1,IF(AND(($A$2-U7)&lt;=60,($A$2-U7)&gt;=31),31,IF(AND(($A$2-U7)&lt;=90,($A$2-U7)&gt;=61),61,IF(AND(($A$2-U7)&lt;=120,($A$2-U7)&gt;=91),91,IF(($A$2-U7)&gt;=120,120,0)))))</f>
        <v>31</v>
      </c>
      <c r="AN7" s="40">
        <f aca="true" t="shared" si="5" ref="AN7:AN42">IF(AND(($A$2-Z7)&lt;=30,($A$2-Z7)&gt;=1),1,IF(AND(($A$2-Z7)&lt;=60,($A$2-Z7)&gt;=31),31,IF(AND(($A$2-Z7)&lt;=90,($A$2-Z7)&gt;=61),61,IF(AND(($A$2-Z7)&lt;=120,($A$2-Z7)&gt;=91),91,IF(($A$2-Z7)&gt;=120,120,0)))))</f>
        <v>120</v>
      </c>
      <c r="AP7" s="137"/>
    </row>
    <row r="8" spans="1:42" ht="12.75" hidden="1">
      <c r="A8" s="140" t="s">
        <v>48</v>
      </c>
      <c r="B8" s="67" t="s">
        <v>139</v>
      </c>
      <c r="C8" s="11" t="s">
        <v>146</v>
      </c>
      <c r="D8" s="41" t="s">
        <v>202</v>
      </c>
      <c r="E8" s="57" t="s">
        <v>147</v>
      </c>
      <c r="F8" s="57">
        <v>10011</v>
      </c>
      <c r="G8" s="75" t="s">
        <v>229</v>
      </c>
      <c r="H8" s="49" t="s">
        <v>85</v>
      </c>
      <c r="I8" s="63" t="s">
        <v>59</v>
      </c>
      <c r="J8" s="211">
        <v>37861</v>
      </c>
      <c r="K8" s="200">
        <v>1000</v>
      </c>
      <c r="L8" s="7">
        <v>1000</v>
      </c>
      <c r="M8" s="222">
        <v>38230</v>
      </c>
      <c r="N8" s="200">
        <f>K8</f>
        <v>1000</v>
      </c>
      <c r="O8" s="232">
        <v>38268</v>
      </c>
      <c r="P8" s="7">
        <v>1000</v>
      </c>
      <c r="Q8" s="240">
        <v>38456</v>
      </c>
      <c r="R8" s="244">
        <f>N8</f>
        <v>1000</v>
      </c>
      <c r="S8" s="206">
        <v>38490</v>
      </c>
      <c r="T8" s="200">
        <v>1000</v>
      </c>
      <c r="U8" s="269"/>
      <c r="V8" s="7"/>
      <c r="W8" s="206"/>
      <c r="X8" s="276"/>
      <c r="Y8" s="7"/>
      <c r="Z8" s="191"/>
      <c r="AA8" s="7"/>
      <c r="AB8" s="8"/>
      <c r="AC8" s="18">
        <f aca="true" t="shared" si="6" ref="AC8:AC66">SUM(IF(AJ8=1,K8-L8,0),IF(AK8=1,N8-P8,0),IF(AL8=1,R8-T8,0),IF(AM8=1,V8-X8,0),IF(AN8=1,Z8-AB8,0))</f>
        <v>0</v>
      </c>
      <c r="AD8" s="8">
        <f aca="true" t="shared" si="7" ref="AD8:AD66">SUM(IF(AJ8=31,K8-L8,0),IF(AK8=31,N8-P8,0),IF(AL8=31,R8-T8,0),IF(AM8=31,V8-X8,0),IF(AN8=31,Z8-AB8,0))</f>
        <v>0</v>
      </c>
      <c r="AE8" s="8">
        <f aca="true" t="shared" si="8" ref="AE8:AE66">SUM(IF(AJ8=61,K8-L8,0),IF(AK8=61,N8-P8,0),IF(AL8=61,R8-T8,0),IF(AM8=61,V8-X8,0),IF(AN8=61,Z8-AB8,0))</f>
        <v>0</v>
      </c>
      <c r="AF8" s="8">
        <f aca="true" t="shared" si="9" ref="AF8:AF66">SUM(IF(AJ8=91,K8-L8,0),IF(AK8=91,N8-P8,0),IF(AL8=91,R8-T8,0),IF(AM8=91,V8-X8,0),IF(AN8=91,Z8-AB8,0))</f>
        <v>0</v>
      </c>
      <c r="AG8" s="8">
        <f aca="true" t="shared" si="10" ref="AG8:AG65">SUM(IF(AJ8=120,K8-L8,0),IF(AK8=120,N8-P8,0),IF(AL8=120,R8-T8,0),IF(AM8=120,V8-X8,0),IF(AN8=120,Z8-AB8,0))</f>
        <v>0</v>
      </c>
      <c r="AH8" s="20">
        <f t="shared" si="0"/>
        <v>0</v>
      </c>
      <c r="AI8" s="12"/>
      <c r="AJ8" s="40">
        <f t="shared" si="1"/>
        <v>120</v>
      </c>
      <c r="AK8" s="40">
        <f t="shared" si="2"/>
        <v>120</v>
      </c>
      <c r="AL8" s="40">
        <f t="shared" si="3"/>
        <v>120</v>
      </c>
      <c r="AM8" s="40">
        <f t="shared" si="4"/>
        <v>120</v>
      </c>
      <c r="AN8" s="40">
        <f t="shared" si="5"/>
        <v>120</v>
      </c>
      <c r="AP8" s="137"/>
    </row>
    <row r="9" spans="1:42" ht="12.75">
      <c r="A9" s="140" t="s">
        <v>35</v>
      </c>
      <c r="B9" s="67" t="s">
        <v>79</v>
      </c>
      <c r="C9" s="11" t="s">
        <v>256</v>
      </c>
      <c r="D9" s="41" t="s">
        <v>206</v>
      </c>
      <c r="E9" s="57" t="s">
        <v>148</v>
      </c>
      <c r="F9" s="57">
        <v>94107</v>
      </c>
      <c r="G9" s="76" t="s">
        <v>257</v>
      </c>
      <c r="H9" s="50" t="s">
        <v>87</v>
      </c>
      <c r="I9" s="64" t="s">
        <v>258</v>
      </c>
      <c r="J9" s="211">
        <v>37793</v>
      </c>
      <c r="K9" s="200">
        <v>500</v>
      </c>
      <c r="L9" s="7">
        <v>500</v>
      </c>
      <c r="M9" s="222">
        <v>38230</v>
      </c>
      <c r="N9" s="200">
        <v>1000</v>
      </c>
      <c r="O9" s="232">
        <v>38247</v>
      </c>
      <c r="P9" s="7">
        <v>1000</v>
      </c>
      <c r="Q9" s="240">
        <v>38456</v>
      </c>
      <c r="R9" s="244">
        <f>N9</f>
        <v>1000</v>
      </c>
      <c r="S9" s="206">
        <v>38468</v>
      </c>
      <c r="T9" s="200">
        <v>1000</v>
      </c>
      <c r="U9" s="269">
        <v>38923</v>
      </c>
      <c r="V9" s="7"/>
      <c r="W9" s="206"/>
      <c r="X9" s="276"/>
      <c r="Y9" s="7"/>
      <c r="Z9" s="191"/>
      <c r="AA9" s="7"/>
      <c r="AB9" s="8"/>
      <c r="AC9" s="18">
        <f t="shared" si="6"/>
        <v>0</v>
      </c>
      <c r="AD9" s="8">
        <f t="shared" si="7"/>
        <v>0</v>
      </c>
      <c r="AE9" s="8">
        <f t="shared" si="8"/>
        <v>0</v>
      </c>
      <c r="AF9" s="8">
        <f t="shared" si="9"/>
        <v>0</v>
      </c>
      <c r="AG9" s="8">
        <f t="shared" si="10"/>
        <v>0</v>
      </c>
      <c r="AH9" s="20">
        <f t="shared" si="0"/>
        <v>0</v>
      </c>
      <c r="AI9" s="13"/>
      <c r="AJ9" s="40">
        <f t="shared" si="1"/>
        <v>120</v>
      </c>
      <c r="AK9" s="40">
        <f t="shared" si="2"/>
        <v>120</v>
      </c>
      <c r="AL9" s="40">
        <f t="shared" si="3"/>
        <v>120</v>
      </c>
      <c r="AM9" s="40">
        <f t="shared" si="4"/>
        <v>31</v>
      </c>
      <c r="AN9" s="40">
        <f t="shared" si="5"/>
        <v>120</v>
      </c>
      <c r="AP9" s="137"/>
    </row>
    <row r="10" spans="1:42" ht="12.75">
      <c r="A10" s="140" t="s">
        <v>69</v>
      </c>
      <c r="B10" s="67" t="s">
        <v>70</v>
      </c>
      <c r="C10" s="11" t="s">
        <v>271</v>
      </c>
      <c r="D10" t="s">
        <v>192</v>
      </c>
      <c r="E10" s="57" t="s">
        <v>177</v>
      </c>
      <c r="F10" s="57">
        <v>20045</v>
      </c>
      <c r="G10" s="76">
        <v>2026381431</v>
      </c>
      <c r="H10" s="50" t="s">
        <v>86</v>
      </c>
      <c r="I10" s="64" t="s">
        <v>71</v>
      </c>
      <c r="J10" s="211"/>
      <c r="K10" s="200">
        <v>0</v>
      </c>
      <c r="L10" s="7">
        <v>0</v>
      </c>
      <c r="M10" s="222">
        <v>38230</v>
      </c>
      <c r="N10" s="226">
        <v>500</v>
      </c>
      <c r="O10" s="232">
        <v>38294</v>
      </c>
      <c r="P10" s="7">
        <v>500</v>
      </c>
      <c r="Q10" s="240">
        <v>38456</v>
      </c>
      <c r="R10" s="244">
        <f>N10</f>
        <v>500</v>
      </c>
      <c r="S10" s="206">
        <v>38475</v>
      </c>
      <c r="T10" s="200">
        <v>500</v>
      </c>
      <c r="U10" s="269">
        <v>38923</v>
      </c>
      <c r="V10" s="7">
        <v>250</v>
      </c>
      <c r="W10" s="206">
        <v>38966</v>
      </c>
      <c r="X10" s="276">
        <v>250</v>
      </c>
      <c r="Y10" s="7"/>
      <c r="Z10" s="191"/>
      <c r="AA10" s="7"/>
      <c r="AB10" s="8"/>
      <c r="AC10" s="18">
        <f t="shared" si="6"/>
        <v>0</v>
      </c>
      <c r="AD10" s="8">
        <f t="shared" si="7"/>
        <v>0</v>
      </c>
      <c r="AE10" s="8">
        <f t="shared" si="8"/>
        <v>0</v>
      </c>
      <c r="AF10" s="8">
        <f t="shared" si="9"/>
        <v>0</v>
      </c>
      <c r="AG10" s="8">
        <f t="shared" si="10"/>
        <v>0</v>
      </c>
      <c r="AH10" s="20">
        <f t="shared" si="0"/>
        <v>0</v>
      </c>
      <c r="AI10" s="13"/>
      <c r="AJ10" s="40">
        <f t="shared" si="1"/>
        <v>120</v>
      </c>
      <c r="AK10" s="40">
        <f t="shared" si="2"/>
        <v>120</v>
      </c>
      <c r="AL10" s="40">
        <f t="shared" si="3"/>
        <v>120</v>
      </c>
      <c r="AM10" s="40">
        <f t="shared" si="4"/>
        <v>31</v>
      </c>
      <c r="AN10" s="40">
        <f t="shared" si="5"/>
        <v>120</v>
      </c>
      <c r="AP10" s="137"/>
    </row>
    <row r="11" spans="1:42" ht="12.75">
      <c r="A11" s="140" t="s">
        <v>78</v>
      </c>
      <c r="B11" s="67" t="s">
        <v>77</v>
      </c>
      <c r="C11" s="11" t="s">
        <v>149</v>
      </c>
      <c r="D11" s="41" t="s">
        <v>207</v>
      </c>
      <c r="E11" s="57" t="s">
        <v>148</v>
      </c>
      <c r="F11" s="57">
        <v>90067</v>
      </c>
      <c r="G11" s="77" t="s">
        <v>230</v>
      </c>
      <c r="H11" s="50" t="s">
        <v>88</v>
      </c>
      <c r="I11" s="63" t="s">
        <v>59</v>
      </c>
      <c r="J11" s="211">
        <v>37840</v>
      </c>
      <c r="K11" s="200">
        <v>500</v>
      </c>
      <c r="L11" s="7">
        <v>500</v>
      </c>
      <c r="M11" s="222">
        <v>38230</v>
      </c>
      <c r="N11" s="200">
        <f>K11</f>
        <v>500</v>
      </c>
      <c r="O11" s="232"/>
      <c r="P11" s="7"/>
      <c r="Q11" s="240">
        <v>38456</v>
      </c>
      <c r="R11" s="244">
        <f>N11</f>
        <v>500</v>
      </c>
      <c r="S11" s="206"/>
      <c r="T11" s="200"/>
      <c r="U11" s="269">
        <v>38923</v>
      </c>
      <c r="V11" s="7"/>
      <c r="W11" s="206"/>
      <c r="X11" s="276"/>
      <c r="Y11" s="7"/>
      <c r="Z11" s="191"/>
      <c r="AA11" s="7"/>
      <c r="AB11" s="8"/>
      <c r="AC11" s="18">
        <f t="shared" si="6"/>
        <v>0</v>
      </c>
      <c r="AD11" s="8">
        <f t="shared" si="7"/>
        <v>0</v>
      </c>
      <c r="AE11" s="8">
        <f t="shared" si="8"/>
        <v>0</v>
      </c>
      <c r="AF11" s="8">
        <f t="shared" si="9"/>
        <v>0</v>
      </c>
      <c r="AG11" s="8">
        <f t="shared" si="10"/>
        <v>1000</v>
      </c>
      <c r="AH11" s="20">
        <f t="shared" si="0"/>
        <v>1000</v>
      </c>
      <c r="AI11" s="12"/>
      <c r="AJ11" s="40">
        <f t="shared" si="1"/>
        <v>120</v>
      </c>
      <c r="AK11" s="40">
        <f t="shared" si="2"/>
        <v>120</v>
      </c>
      <c r="AL11" s="40">
        <f t="shared" si="3"/>
        <v>120</v>
      </c>
      <c r="AM11" s="40">
        <f t="shared" si="4"/>
        <v>31</v>
      </c>
      <c r="AN11" s="40">
        <f t="shared" si="5"/>
        <v>120</v>
      </c>
      <c r="AP11" s="137"/>
    </row>
    <row r="12" spans="1:42" ht="12.75">
      <c r="A12" s="140" t="s">
        <v>50</v>
      </c>
      <c r="B12" s="67" t="s">
        <v>261</v>
      </c>
      <c r="C12" s="11" t="s">
        <v>150</v>
      </c>
      <c r="D12" s="41" t="s">
        <v>206</v>
      </c>
      <c r="E12" s="57" t="s">
        <v>148</v>
      </c>
      <c r="F12" s="57" t="s">
        <v>204</v>
      </c>
      <c r="G12" s="75" t="s">
        <v>260</v>
      </c>
      <c r="H12" s="50" t="s">
        <v>89</v>
      </c>
      <c r="I12" s="64" t="s">
        <v>259</v>
      </c>
      <c r="J12" s="211">
        <v>37793</v>
      </c>
      <c r="K12" s="200">
        <v>1000</v>
      </c>
      <c r="L12" s="7">
        <v>1000</v>
      </c>
      <c r="M12" s="222">
        <v>38230</v>
      </c>
      <c r="N12" s="200">
        <f>K12</f>
        <v>1000</v>
      </c>
      <c r="O12" s="232">
        <v>38261</v>
      </c>
      <c r="P12" s="7">
        <v>1000</v>
      </c>
      <c r="Q12" s="240">
        <v>38456</v>
      </c>
      <c r="R12" s="244">
        <f>N12</f>
        <v>1000</v>
      </c>
      <c r="S12" s="206">
        <v>38476</v>
      </c>
      <c r="T12" s="7">
        <v>1000</v>
      </c>
      <c r="U12" s="269">
        <v>38923</v>
      </c>
      <c r="V12" s="7">
        <v>1000</v>
      </c>
      <c r="W12" s="206">
        <v>38967</v>
      </c>
      <c r="X12" s="276">
        <v>1000</v>
      </c>
      <c r="Y12" s="7"/>
      <c r="Z12" s="191"/>
      <c r="AA12" s="7"/>
      <c r="AB12" s="8"/>
      <c r="AC12" s="18">
        <f t="shared" si="6"/>
        <v>0</v>
      </c>
      <c r="AD12" s="8">
        <f t="shared" si="7"/>
        <v>0</v>
      </c>
      <c r="AE12" s="8">
        <f t="shared" si="8"/>
        <v>0</v>
      </c>
      <c r="AF12" s="8">
        <f t="shared" si="9"/>
        <v>0</v>
      </c>
      <c r="AG12" s="8">
        <f t="shared" si="10"/>
        <v>0</v>
      </c>
      <c r="AH12" s="20">
        <f t="shared" si="0"/>
        <v>0</v>
      </c>
      <c r="AI12" s="12"/>
      <c r="AJ12" s="40">
        <f t="shared" si="1"/>
        <v>120</v>
      </c>
      <c r="AK12" s="40">
        <f t="shared" si="2"/>
        <v>120</v>
      </c>
      <c r="AL12" s="40">
        <f t="shared" si="3"/>
        <v>120</v>
      </c>
      <c r="AM12" s="40">
        <f t="shared" si="4"/>
        <v>31</v>
      </c>
      <c r="AN12" s="40">
        <f t="shared" si="5"/>
        <v>120</v>
      </c>
      <c r="AP12" s="137"/>
    </row>
    <row r="13" spans="1:42" ht="12.75" hidden="1">
      <c r="A13" s="140" t="s">
        <v>20</v>
      </c>
      <c r="B13" s="100" t="s">
        <v>64</v>
      </c>
      <c r="C13" s="111" t="s">
        <v>151</v>
      </c>
      <c r="D13" s="102" t="s">
        <v>192</v>
      </c>
      <c r="E13" s="103" t="s">
        <v>177</v>
      </c>
      <c r="F13" s="103">
        <v>20036</v>
      </c>
      <c r="G13" s="112"/>
      <c r="H13" s="134" t="s">
        <v>91</v>
      </c>
      <c r="I13" s="114"/>
      <c r="J13" s="212">
        <v>37974</v>
      </c>
      <c r="K13" s="201">
        <v>250</v>
      </c>
      <c r="L13" s="106">
        <v>250</v>
      </c>
      <c r="M13" s="223">
        <f>DATE($N$5,MONTH(J13),15)</f>
        <v>38335</v>
      </c>
      <c r="N13" s="201">
        <f>K13</f>
        <v>250</v>
      </c>
      <c r="O13" s="233"/>
      <c r="P13" s="106"/>
      <c r="Q13" s="208"/>
      <c r="R13" s="201"/>
      <c r="S13" s="250"/>
      <c r="T13" s="106"/>
      <c r="U13" s="269">
        <v>38923</v>
      </c>
      <c r="V13" s="106"/>
      <c r="W13" s="250"/>
      <c r="X13" s="277"/>
      <c r="Y13" s="106"/>
      <c r="Z13" s="208"/>
      <c r="AA13" s="106"/>
      <c r="AB13" s="105"/>
      <c r="AC13" s="107">
        <f t="shared" si="6"/>
        <v>0</v>
      </c>
      <c r="AD13" s="105">
        <f t="shared" si="7"/>
        <v>0</v>
      </c>
      <c r="AE13" s="105">
        <f t="shared" si="8"/>
        <v>0</v>
      </c>
      <c r="AF13" s="105">
        <f t="shared" si="9"/>
        <v>0</v>
      </c>
      <c r="AG13" s="105">
        <f t="shared" si="10"/>
        <v>250</v>
      </c>
      <c r="AH13" s="108">
        <f t="shared" si="0"/>
        <v>250</v>
      </c>
      <c r="AI13" s="102"/>
      <c r="AJ13" s="109">
        <f t="shared" si="1"/>
        <v>120</v>
      </c>
      <c r="AK13" s="109">
        <f t="shared" si="2"/>
        <v>120</v>
      </c>
      <c r="AL13" s="109">
        <f t="shared" si="3"/>
        <v>120</v>
      </c>
      <c r="AM13" s="109">
        <f t="shared" si="4"/>
        <v>31</v>
      </c>
      <c r="AN13" s="109">
        <f t="shared" si="5"/>
        <v>120</v>
      </c>
      <c r="AP13" s="137"/>
    </row>
    <row r="14" spans="1:42" ht="12.75">
      <c r="A14" s="140" t="s">
        <v>51</v>
      </c>
      <c r="B14" s="71" t="s">
        <v>274</v>
      </c>
      <c r="C14" s="11" t="s">
        <v>152</v>
      </c>
      <c r="D14" t="s">
        <v>208</v>
      </c>
      <c r="E14" s="57" t="s">
        <v>148</v>
      </c>
      <c r="F14" s="57">
        <v>90232</v>
      </c>
      <c r="G14" s="76" t="s">
        <v>231</v>
      </c>
      <c r="H14" s="50" t="s">
        <v>90</v>
      </c>
      <c r="I14" s="64" t="s">
        <v>273</v>
      </c>
      <c r="J14" s="211"/>
      <c r="K14" s="200">
        <v>0</v>
      </c>
      <c r="L14" s="7">
        <v>0</v>
      </c>
      <c r="M14" s="222">
        <v>38230</v>
      </c>
      <c r="N14" s="226">
        <v>250</v>
      </c>
      <c r="O14" s="232"/>
      <c r="P14" s="7"/>
      <c r="Q14" s="240">
        <v>38456</v>
      </c>
      <c r="R14" s="244">
        <f>N14</f>
        <v>250</v>
      </c>
      <c r="S14" s="206"/>
      <c r="T14" s="7"/>
      <c r="U14" s="269">
        <v>38923</v>
      </c>
      <c r="V14" s="7"/>
      <c r="W14" s="206"/>
      <c r="X14" s="276"/>
      <c r="Y14" s="7"/>
      <c r="Z14" s="191"/>
      <c r="AA14" s="7"/>
      <c r="AB14" s="8"/>
      <c r="AC14" s="18">
        <f t="shared" si="6"/>
        <v>0</v>
      </c>
      <c r="AD14" s="8">
        <f t="shared" si="7"/>
        <v>0</v>
      </c>
      <c r="AE14" s="8">
        <f t="shared" si="8"/>
        <v>0</v>
      </c>
      <c r="AF14" s="8">
        <f t="shared" si="9"/>
        <v>0</v>
      </c>
      <c r="AG14" s="8">
        <f t="shared" si="10"/>
        <v>500</v>
      </c>
      <c r="AH14" s="20">
        <f t="shared" si="0"/>
        <v>500</v>
      </c>
      <c r="AI14" s="12"/>
      <c r="AJ14" s="40">
        <f t="shared" si="1"/>
        <v>120</v>
      </c>
      <c r="AK14" s="40">
        <f t="shared" si="2"/>
        <v>120</v>
      </c>
      <c r="AL14" s="40">
        <f t="shared" si="3"/>
        <v>120</v>
      </c>
      <c r="AM14" s="40">
        <f t="shared" si="4"/>
        <v>31</v>
      </c>
      <c r="AN14" s="40">
        <f t="shared" si="5"/>
        <v>120</v>
      </c>
      <c r="AP14" s="137"/>
    </row>
    <row r="15" spans="1:42" ht="12.75">
      <c r="A15" s="266" t="s">
        <v>322</v>
      </c>
      <c r="B15" s="68" t="s">
        <v>323</v>
      </c>
      <c r="C15" s="184" t="s">
        <v>350</v>
      </c>
      <c r="D15" s="41" t="s">
        <v>192</v>
      </c>
      <c r="E15" s="57" t="s">
        <v>177</v>
      </c>
      <c r="F15" s="57">
        <v>20005</v>
      </c>
      <c r="G15" s="76">
        <v>2023873669</v>
      </c>
      <c r="H15" s="48" t="s">
        <v>324</v>
      </c>
      <c r="I15" s="64" t="s">
        <v>325</v>
      </c>
      <c r="J15" s="211"/>
      <c r="K15" s="200"/>
      <c r="L15" s="7"/>
      <c r="M15" s="222"/>
      <c r="N15" s="200"/>
      <c r="O15" s="232"/>
      <c r="P15" s="7"/>
      <c r="Q15" s="240">
        <v>38456</v>
      </c>
      <c r="R15" s="244">
        <v>1000</v>
      </c>
      <c r="S15" s="206">
        <v>38688</v>
      </c>
      <c r="T15" s="7">
        <v>1000</v>
      </c>
      <c r="U15" s="269">
        <v>38923</v>
      </c>
      <c r="V15" s="7">
        <v>1000</v>
      </c>
      <c r="W15" s="206">
        <v>38973</v>
      </c>
      <c r="X15" s="276">
        <v>1000</v>
      </c>
      <c r="Y15" s="7"/>
      <c r="Z15" s="191"/>
      <c r="AA15" s="7"/>
      <c r="AB15" s="8"/>
      <c r="AC15" s="18">
        <f t="shared" si="6"/>
        <v>0</v>
      </c>
      <c r="AD15" s="8">
        <f t="shared" si="7"/>
        <v>0</v>
      </c>
      <c r="AE15" s="8">
        <f t="shared" si="8"/>
        <v>0</v>
      </c>
      <c r="AF15" s="8">
        <f t="shared" si="9"/>
        <v>0</v>
      </c>
      <c r="AG15" s="8">
        <f t="shared" si="10"/>
        <v>0</v>
      </c>
      <c r="AH15" s="20">
        <f>SUM(AC15:AG15)</f>
        <v>0</v>
      </c>
      <c r="AI15" s="12"/>
      <c r="AJ15" s="40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40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40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40">
        <f>IF(AND(($A$2-U15)&lt;=30,($A$2-U15)&gt;=1),1,IF(AND(($A$2-U15)&lt;=60,($A$2-U15)&gt;=31),31,IF(AND(($A$2-U15)&lt;=90,($A$2-U15)&gt;=61),61,IF(AND(($A$2-U15)&lt;=120,($A$2-U15)&gt;=91),91,IF(($A$2-U15)&gt;=120,120,0)))))</f>
        <v>31</v>
      </c>
      <c r="AN15" s="40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7"/>
    </row>
    <row r="16" spans="1:42" s="151" customFormat="1" ht="12.75">
      <c r="A16" s="140" t="s">
        <v>327</v>
      </c>
      <c r="B16" s="140" t="s">
        <v>64</v>
      </c>
      <c r="C16" s="141" t="s">
        <v>172</v>
      </c>
      <c r="D16" s="142" t="s">
        <v>216</v>
      </c>
      <c r="E16" s="143" t="s">
        <v>148</v>
      </c>
      <c r="F16" s="143">
        <v>94065</v>
      </c>
      <c r="G16" s="185">
        <v>6506220860</v>
      </c>
      <c r="H16" s="186" t="s">
        <v>106</v>
      </c>
      <c r="I16" s="187" t="s">
        <v>59</v>
      </c>
      <c r="J16" s="213"/>
      <c r="K16" s="202">
        <v>0</v>
      </c>
      <c r="L16" s="148">
        <v>0</v>
      </c>
      <c r="M16" s="224">
        <v>38230</v>
      </c>
      <c r="N16" s="227">
        <v>250</v>
      </c>
      <c r="O16" s="234"/>
      <c r="P16" s="148"/>
      <c r="Q16" s="241">
        <v>38456</v>
      </c>
      <c r="R16" s="202">
        <v>1000</v>
      </c>
      <c r="S16" s="251">
        <v>38688</v>
      </c>
      <c r="T16" s="148">
        <v>1000</v>
      </c>
      <c r="U16" s="269">
        <v>38923</v>
      </c>
      <c r="V16" s="148">
        <v>1000</v>
      </c>
      <c r="W16" s="251">
        <v>38967</v>
      </c>
      <c r="X16" s="278">
        <v>1000</v>
      </c>
      <c r="Y16" s="148"/>
      <c r="Z16" s="190"/>
      <c r="AA16" s="148"/>
      <c r="AB16" s="147"/>
      <c r="AC16" s="149">
        <f t="shared" si="6"/>
        <v>0</v>
      </c>
      <c r="AD16" s="147">
        <f t="shared" si="7"/>
        <v>0</v>
      </c>
      <c r="AE16" s="147">
        <f t="shared" si="8"/>
        <v>0</v>
      </c>
      <c r="AF16" s="147">
        <f t="shared" si="9"/>
        <v>0</v>
      </c>
      <c r="AG16" s="147">
        <f t="shared" si="10"/>
        <v>250</v>
      </c>
      <c r="AH16" s="150">
        <f>SUM(AC16:AG16)</f>
        <v>250</v>
      </c>
      <c r="AJ16" s="152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2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2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2">
        <f>IF(AND(($A$2-U16)&lt;=30,($A$2-U16)&gt;=1),1,IF(AND(($A$2-U16)&lt;=60,($A$2-U16)&gt;=31),31,IF(AND(($A$2-U16)&lt;=90,($A$2-U16)&gt;=61),61,IF(AND(($A$2-U16)&lt;=120,($A$2-U16)&gt;=91),91,IF(($A$2-U16)&gt;=120,120,0)))))</f>
        <v>31</v>
      </c>
      <c r="AN16" s="152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2"/>
    </row>
    <row r="17" spans="1:42" ht="12.75">
      <c r="A17" s="266" t="s">
        <v>347</v>
      </c>
      <c r="B17" s="67" t="s">
        <v>64</v>
      </c>
      <c r="C17" s="11" t="s">
        <v>153</v>
      </c>
      <c r="D17" s="41" t="s">
        <v>192</v>
      </c>
      <c r="E17" s="57" t="s">
        <v>177</v>
      </c>
      <c r="F17" s="57">
        <v>20009</v>
      </c>
      <c r="G17" s="76">
        <v>2023873669</v>
      </c>
      <c r="H17" s="48" t="s">
        <v>92</v>
      </c>
      <c r="I17" s="98" t="s">
        <v>58</v>
      </c>
      <c r="J17" s="211"/>
      <c r="K17" s="200">
        <v>0</v>
      </c>
      <c r="L17" s="7">
        <v>0</v>
      </c>
      <c r="M17" s="222">
        <v>38041</v>
      </c>
      <c r="N17" s="200">
        <v>1000</v>
      </c>
      <c r="O17" s="232">
        <v>38041</v>
      </c>
      <c r="P17" s="7">
        <v>1000</v>
      </c>
      <c r="Q17" s="240">
        <v>38456</v>
      </c>
      <c r="R17" s="244">
        <f>N17</f>
        <v>1000</v>
      </c>
      <c r="S17" s="206">
        <v>38475</v>
      </c>
      <c r="T17" s="7">
        <v>1000</v>
      </c>
      <c r="U17" s="269">
        <v>38923</v>
      </c>
      <c r="V17" s="7">
        <v>1000</v>
      </c>
      <c r="W17" s="206">
        <v>38947</v>
      </c>
      <c r="X17" s="276">
        <v>1000</v>
      </c>
      <c r="Y17" s="7"/>
      <c r="Z17" s="191"/>
      <c r="AA17" s="7"/>
      <c r="AB17" s="8"/>
      <c r="AC17" s="18">
        <f t="shared" si="6"/>
        <v>0</v>
      </c>
      <c r="AD17" s="8">
        <f t="shared" si="7"/>
        <v>0</v>
      </c>
      <c r="AE17" s="8">
        <f t="shared" si="8"/>
        <v>0</v>
      </c>
      <c r="AF17" s="8">
        <f t="shared" si="9"/>
        <v>0</v>
      </c>
      <c r="AG17" s="8">
        <f t="shared" si="10"/>
        <v>0</v>
      </c>
      <c r="AH17" s="20">
        <f t="shared" si="0"/>
        <v>0</v>
      </c>
      <c r="AI17" s="12"/>
      <c r="AJ17" s="40">
        <f t="shared" si="1"/>
        <v>120</v>
      </c>
      <c r="AK17" s="40">
        <f t="shared" si="2"/>
        <v>120</v>
      </c>
      <c r="AL17" s="40">
        <f t="shared" si="3"/>
        <v>120</v>
      </c>
      <c r="AM17" s="40">
        <f t="shared" si="4"/>
        <v>31</v>
      </c>
      <c r="AN17" s="40">
        <f t="shared" si="5"/>
        <v>120</v>
      </c>
      <c r="AP17" s="137"/>
    </row>
    <row r="18" spans="1:42" s="151" customFormat="1" ht="12.75">
      <c r="A18" s="140" t="s">
        <v>311</v>
      </c>
      <c r="B18" s="140" t="s">
        <v>64</v>
      </c>
      <c r="C18" s="141" t="s">
        <v>154</v>
      </c>
      <c r="D18" s="142" t="s">
        <v>312</v>
      </c>
      <c r="E18" s="143" t="s">
        <v>155</v>
      </c>
      <c r="F18" s="153">
        <v>5001</v>
      </c>
      <c r="G18" s="144">
        <v>8022956300</v>
      </c>
      <c r="H18" s="145" t="s">
        <v>93</v>
      </c>
      <c r="I18" s="146" t="s">
        <v>310</v>
      </c>
      <c r="J18" s="213">
        <v>37840</v>
      </c>
      <c r="K18" s="202">
        <v>250</v>
      </c>
      <c r="L18" s="148">
        <v>250</v>
      </c>
      <c r="M18" s="224">
        <v>37891</v>
      </c>
      <c r="N18" s="202">
        <f>K18</f>
        <v>250</v>
      </c>
      <c r="O18" s="234">
        <v>37891</v>
      </c>
      <c r="P18" s="148">
        <v>250</v>
      </c>
      <c r="Q18" s="241">
        <v>38547</v>
      </c>
      <c r="R18" s="245">
        <v>250</v>
      </c>
      <c r="S18" s="251">
        <v>38584</v>
      </c>
      <c r="T18" s="148">
        <v>250</v>
      </c>
      <c r="U18" s="269">
        <v>38923</v>
      </c>
      <c r="V18" s="148"/>
      <c r="W18" s="251"/>
      <c r="X18" s="278"/>
      <c r="Y18" s="148"/>
      <c r="Z18" s="190"/>
      <c r="AA18" s="148"/>
      <c r="AB18" s="147"/>
      <c r="AC18" s="149">
        <f t="shared" si="6"/>
        <v>0</v>
      </c>
      <c r="AD18" s="147">
        <f t="shared" si="7"/>
        <v>0</v>
      </c>
      <c r="AE18" s="147">
        <f t="shared" si="8"/>
        <v>0</v>
      </c>
      <c r="AF18" s="147">
        <f t="shared" si="9"/>
        <v>0</v>
      </c>
      <c r="AG18" s="147">
        <f t="shared" si="10"/>
        <v>0</v>
      </c>
      <c r="AH18" s="150">
        <f t="shared" si="0"/>
        <v>0</v>
      </c>
      <c r="AJ18" s="152">
        <f t="shared" si="1"/>
        <v>120</v>
      </c>
      <c r="AK18" s="152">
        <f t="shared" si="2"/>
        <v>120</v>
      </c>
      <c r="AL18" s="152">
        <f t="shared" si="3"/>
        <v>120</v>
      </c>
      <c r="AM18" s="152">
        <f t="shared" si="4"/>
        <v>31</v>
      </c>
      <c r="AN18" s="152">
        <f t="shared" si="5"/>
        <v>120</v>
      </c>
      <c r="AP18" s="142"/>
    </row>
    <row r="19" spans="1:42" ht="12.75">
      <c r="A19" s="140" t="s">
        <v>49</v>
      </c>
      <c r="B19" s="68" t="s">
        <v>344</v>
      </c>
      <c r="C19" s="11" t="s">
        <v>156</v>
      </c>
      <c r="D19" s="41" t="s">
        <v>209</v>
      </c>
      <c r="E19" s="57" t="s">
        <v>148</v>
      </c>
      <c r="F19" s="57">
        <v>94607</v>
      </c>
      <c r="G19" s="76" t="s">
        <v>345</v>
      </c>
      <c r="H19" s="50" t="s">
        <v>94</v>
      </c>
      <c r="I19" s="64" t="s">
        <v>346</v>
      </c>
      <c r="J19" s="211">
        <v>37840</v>
      </c>
      <c r="K19" s="200">
        <v>250</v>
      </c>
      <c r="L19" s="7">
        <v>250</v>
      </c>
      <c r="M19" s="222">
        <v>38230</v>
      </c>
      <c r="N19" s="228">
        <f>K19</f>
        <v>250</v>
      </c>
      <c r="O19" s="235">
        <v>38090</v>
      </c>
      <c r="P19" s="99">
        <v>250</v>
      </c>
      <c r="Q19" s="240">
        <v>38456</v>
      </c>
      <c r="R19" s="244">
        <f>N19</f>
        <v>250</v>
      </c>
      <c r="S19" s="206">
        <v>38610</v>
      </c>
      <c r="T19" s="7">
        <v>250</v>
      </c>
      <c r="U19" s="269">
        <v>38923</v>
      </c>
      <c r="V19" s="7">
        <v>500</v>
      </c>
      <c r="W19" s="206">
        <v>38938</v>
      </c>
      <c r="X19" s="276">
        <v>500</v>
      </c>
      <c r="Y19" s="7"/>
      <c r="Z19" s="191"/>
      <c r="AA19" s="7"/>
      <c r="AB19" s="8"/>
      <c r="AC19" s="18">
        <f t="shared" si="6"/>
        <v>0</v>
      </c>
      <c r="AD19" s="8">
        <f t="shared" si="7"/>
        <v>0</v>
      </c>
      <c r="AE19" s="8">
        <f t="shared" si="8"/>
        <v>0</v>
      </c>
      <c r="AF19" s="8">
        <f t="shared" si="9"/>
        <v>0</v>
      </c>
      <c r="AG19" s="8">
        <f t="shared" si="10"/>
        <v>0</v>
      </c>
      <c r="AH19" s="20">
        <f t="shared" si="0"/>
        <v>0</v>
      </c>
      <c r="AI19" s="12"/>
      <c r="AJ19" s="40">
        <f t="shared" si="1"/>
        <v>120</v>
      </c>
      <c r="AK19" s="40">
        <f t="shared" si="2"/>
        <v>120</v>
      </c>
      <c r="AL19" s="40">
        <f t="shared" si="3"/>
        <v>120</v>
      </c>
      <c r="AM19" s="40">
        <f t="shared" si="4"/>
        <v>31</v>
      </c>
      <c r="AN19" s="40">
        <f t="shared" si="5"/>
        <v>120</v>
      </c>
      <c r="AP19" s="137"/>
    </row>
    <row r="20" spans="1:42" ht="12.75">
      <c r="A20" s="140" t="s">
        <v>52</v>
      </c>
      <c r="B20" s="67" t="s">
        <v>278</v>
      </c>
      <c r="C20" s="11" t="s">
        <v>157</v>
      </c>
      <c r="D20" s="41" t="s">
        <v>202</v>
      </c>
      <c r="E20" s="57" t="s">
        <v>147</v>
      </c>
      <c r="F20" s="57" t="s">
        <v>158</v>
      </c>
      <c r="G20" s="76">
        <v>2124319090</v>
      </c>
      <c r="H20" s="50" t="s">
        <v>95</v>
      </c>
      <c r="I20" s="64" t="s">
        <v>279</v>
      </c>
      <c r="J20" s="211"/>
      <c r="K20" s="200">
        <v>0</v>
      </c>
      <c r="L20" s="7">
        <v>0</v>
      </c>
      <c r="M20" s="222">
        <v>38230</v>
      </c>
      <c r="N20" s="226">
        <v>250</v>
      </c>
      <c r="O20" s="232"/>
      <c r="P20" s="7"/>
      <c r="Q20" s="240">
        <v>38456</v>
      </c>
      <c r="R20" s="244">
        <f>N20</f>
        <v>250</v>
      </c>
      <c r="S20" s="206"/>
      <c r="T20" s="7"/>
      <c r="U20" s="269">
        <v>38923</v>
      </c>
      <c r="V20" s="7"/>
      <c r="W20" s="200"/>
      <c r="X20" s="276"/>
      <c r="Y20" s="7"/>
      <c r="Z20" s="191"/>
      <c r="AA20" s="7"/>
      <c r="AB20" s="8"/>
      <c r="AC20" s="18">
        <f t="shared" si="6"/>
        <v>0</v>
      </c>
      <c r="AD20" s="8">
        <f t="shared" si="7"/>
        <v>0</v>
      </c>
      <c r="AE20" s="8">
        <f t="shared" si="8"/>
        <v>0</v>
      </c>
      <c r="AF20" s="8">
        <f t="shared" si="9"/>
        <v>0</v>
      </c>
      <c r="AG20" s="8">
        <f t="shared" si="10"/>
        <v>500</v>
      </c>
      <c r="AH20" s="20">
        <f t="shared" si="0"/>
        <v>500</v>
      </c>
      <c r="AI20" s="12"/>
      <c r="AJ20" s="40">
        <f t="shared" si="1"/>
        <v>120</v>
      </c>
      <c r="AK20" s="40">
        <f t="shared" si="2"/>
        <v>120</v>
      </c>
      <c r="AL20" s="40">
        <f t="shared" si="3"/>
        <v>120</v>
      </c>
      <c r="AM20" s="40">
        <f t="shared" si="4"/>
        <v>31</v>
      </c>
      <c r="AN20" s="40">
        <f t="shared" si="5"/>
        <v>120</v>
      </c>
      <c r="AP20" s="137"/>
    </row>
    <row r="21" spans="1:42" ht="12.75">
      <c r="A21" s="266" t="s">
        <v>336</v>
      </c>
      <c r="B21" s="68" t="s">
        <v>342</v>
      </c>
      <c r="C21" s="184" t="s">
        <v>337</v>
      </c>
      <c r="D21" s="41" t="s">
        <v>338</v>
      </c>
      <c r="E21" s="259" t="s">
        <v>148</v>
      </c>
      <c r="F21" s="57">
        <v>94704</v>
      </c>
      <c r="G21" s="76" t="s">
        <v>339</v>
      </c>
      <c r="H21" s="50" t="s">
        <v>341</v>
      </c>
      <c r="I21" s="64" t="s">
        <v>340</v>
      </c>
      <c r="J21" s="211"/>
      <c r="K21" s="200"/>
      <c r="L21" s="7"/>
      <c r="M21" s="222"/>
      <c r="N21" s="226"/>
      <c r="O21" s="232"/>
      <c r="P21" s="7"/>
      <c r="Q21" s="240"/>
      <c r="R21" s="244"/>
      <c r="S21" s="206"/>
      <c r="T21" s="7"/>
      <c r="U21" s="269">
        <v>38882</v>
      </c>
      <c r="V21" s="7">
        <v>250</v>
      </c>
      <c r="W21" s="206">
        <v>38892</v>
      </c>
      <c r="X21" s="276">
        <v>250</v>
      </c>
      <c r="Y21" s="7"/>
      <c r="Z21" s="191"/>
      <c r="AA21" s="7"/>
      <c r="AB21" s="8"/>
      <c r="AC21" s="18">
        <f>SUM(IF(AJ21=1,K21-L21,0),IF(AK21=1,N21-P21,0),IF(AL21=1,R21-T21,0),IF(AM21=1,V21-X21,0),IF(AN21=1,Z21-AB21,0))</f>
        <v>0</v>
      </c>
      <c r="AD21" s="8">
        <f>SUM(IF(AJ21=31,K21-L21,0),IF(AK21=31,N21-P21,0),IF(AL21=31,R21-T21,0),IF(AM21=31,V21-X21,0),IF(AN21=31,Z21-AB21,0))</f>
        <v>0</v>
      </c>
      <c r="AE21" s="8">
        <f>SUM(IF(AJ21=61,K21-L21,0),IF(AK21=61,N21-P21,0),IF(AL21=61,R21-T21,0),IF(AM21=61,V21-X21,0),IF(AN21=61,Z21-AB21,0))</f>
        <v>0</v>
      </c>
      <c r="AF21" s="8">
        <f>SUM(IF(AJ21=91,K21-L21,0),IF(AK21=91,N21-P21,0),IF(AL21=91,R21-T21,0),IF(AM21=91,V21-X21,0),IF(AN21=91,Z21-AB21,0))</f>
        <v>0</v>
      </c>
      <c r="AG21" s="8">
        <f>SUM(IF(AJ21=120,K21-L21,0),IF(AK21=120,N21-P21,0),IF(AL21=120,R21-T21,0),IF(AM21=120,V21-X21,0),IF(AN21=120,Z21-AB21,0))</f>
        <v>0</v>
      </c>
      <c r="AH21" s="20">
        <f>SUM(AC21:AG21)</f>
        <v>0</v>
      </c>
      <c r="AI21" s="12"/>
      <c r="AJ21" s="40">
        <f>IF(AND(($A$2-J21)&lt;=30,($A$2-J21)&gt;=1),1,IF(AND(($A$2-J21)&lt;=60,($A$2-J21)&gt;=31),31,IF(AND(($A$2-J21)&lt;=90,($A$2-J21)&gt;=61),61,IF(AND(($A$2-J21)&lt;=120,($A$2-J21)&gt;=91),91,IF(($A$2-J21)&gt;=120,120,0)))))</f>
        <v>120</v>
      </c>
      <c r="AK21" s="40">
        <f>IF(AND(($A$2-M21)&lt;=30,($A$2-M21)&gt;=1),1,IF(AND(($A$2-M21)&lt;=60,($A$2-M21)&gt;=31),31,IF(AND(($A$2-M21)&lt;=90,($A$2-M21)&gt;=61),61,IF(AND(($A$2-M21)&lt;=120,($A$2-M21)&gt;=91),91,IF(($A$2-M21)&gt;=120,120,0)))))</f>
        <v>120</v>
      </c>
      <c r="AL21" s="40">
        <f>IF(AND(($A$2-Q21)&lt;=30,($A$2-Q21)&gt;=1),1,IF(AND(($A$2-Q21)&lt;=60,($A$2-Q21)&gt;=31),31,IF(AND(($A$2-Q21)&lt;=90,($A$2-Q21)&gt;=61),61,IF(AND(($A$2-Q21)&lt;=120,($A$2-Q21)&gt;=91),91,IF(($A$2-Q21)&gt;=120,120,0)))))</f>
        <v>120</v>
      </c>
      <c r="AM21" s="40">
        <f>IF(AND(($A$2-U21)&lt;=30,($A$2-U21)&gt;=1),1,IF(AND(($A$2-U21)&lt;=60,($A$2-U21)&gt;=31),31,IF(AND(($A$2-U21)&lt;=90,($A$2-U21)&gt;=61),61,IF(AND(($A$2-U21)&lt;=120,($A$2-U21)&gt;=91),91,IF(($A$2-U21)&gt;=120,120,0)))))</f>
        <v>91</v>
      </c>
      <c r="AN21" s="40">
        <f>IF(AND(($A$2-Z21)&lt;=30,($A$2-Z21)&gt;=1),1,IF(AND(($A$2-Z21)&lt;=60,($A$2-Z21)&gt;=31),31,IF(AND(($A$2-Z21)&lt;=90,($A$2-Z21)&gt;=61),61,IF(AND(($A$2-Z21)&lt;=120,($A$2-Z21)&gt;=91),91,IF(($A$2-Z21)&gt;=120,120,0)))))</f>
        <v>120</v>
      </c>
      <c r="AP21" s="137"/>
    </row>
    <row r="22" spans="1:42" ht="12.75">
      <c r="A22" s="140" t="s">
        <v>275</v>
      </c>
      <c r="B22" s="67" t="s">
        <v>302</v>
      </c>
      <c r="C22" s="11"/>
      <c r="F22" s="57"/>
      <c r="G22" s="78"/>
      <c r="H22" s="49" t="s">
        <v>277</v>
      </c>
      <c r="I22" s="64" t="s">
        <v>276</v>
      </c>
      <c r="J22" s="211"/>
      <c r="K22" s="200"/>
      <c r="L22" s="7"/>
      <c r="M22" s="222"/>
      <c r="N22" s="200"/>
      <c r="O22" s="232"/>
      <c r="P22" s="7"/>
      <c r="Q22" s="240">
        <v>38456</v>
      </c>
      <c r="R22" s="244">
        <v>250</v>
      </c>
      <c r="S22" s="206"/>
      <c r="T22" s="7"/>
      <c r="U22" s="269">
        <v>38923</v>
      </c>
      <c r="V22" s="7"/>
      <c r="W22" s="200"/>
      <c r="X22" s="276"/>
      <c r="Y22" s="7"/>
      <c r="Z22" s="191"/>
      <c r="AA22" s="7"/>
      <c r="AB22" s="8"/>
      <c r="AC22" s="18">
        <f t="shared" si="6"/>
        <v>0</v>
      </c>
      <c r="AD22" s="8">
        <f t="shared" si="7"/>
        <v>0</v>
      </c>
      <c r="AE22" s="8">
        <f t="shared" si="8"/>
        <v>0</v>
      </c>
      <c r="AF22" s="8">
        <f t="shared" si="9"/>
        <v>0</v>
      </c>
      <c r="AG22" s="8">
        <f t="shared" si="10"/>
        <v>250</v>
      </c>
      <c r="AH22" s="20">
        <f>SUM(AC22:AG22)</f>
        <v>250</v>
      </c>
      <c r="AI22" s="12"/>
      <c r="AJ22" s="40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40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40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40">
        <f>IF(AND(($A$2-U22)&lt;=30,($A$2-U22)&gt;=1),1,IF(AND(($A$2-U22)&lt;=60,($A$2-U22)&gt;=31),31,IF(AND(($A$2-U22)&lt;=90,($A$2-U22)&gt;=61),61,IF(AND(($A$2-U22)&lt;=120,($A$2-U22)&gt;=91),91,IF(($A$2-U22)&gt;=120,120,0)))))</f>
        <v>31</v>
      </c>
      <c r="AN22" s="40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7"/>
    </row>
    <row r="23" spans="1:42" ht="12.75">
      <c r="A23" s="140" t="s">
        <v>9</v>
      </c>
      <c r="B23" s="67" t="s">
        <v>64</v>
      </c>
      <c r="C23" s="11" t="s">
        <v>159</v>
      </c>
      <c r="D23" t="s">
        <v>210</v>
      </c>
      <c r="E23" s="57" t="s">
        <v>160</v>
      </c>
      <c r="F23" s="57">
        <v>80201</v>
      </c>
      <c r="G23" s="78" t="s">
        <v>232</v>
      </c>
      <c r="H23" s="49" t="s">
        <v>96</v>
      </c>
      <c r="I23" s="63" t="s">
        <v>59</v>
      </c>
      <c r="J23" s="211">
        <v>37797</v>
      </c>
      <c r="K23" s="200">
        <v>1000</v>
      </c>
      <c r="L23" s="7">
        <v>1000</v>
      </c>
      <c r="M23" s="222">
        <v>38230</v>
      </c>
      <c r="N23" s="200">
        <f>K23</f>
        <v>1000</v>
      </c>
      <c r="O23" s="232">
        <v>38261</v>
      </c>
      <c r="P23" s="7">
        <v>1000</v>
      </c>
      <c r="Q23" s="240">
        <v>38456</v>
      </c>
      <c r="R23" s="244">
        <f>N23</f>
        <v>1000</v>
      </c>
      <c r="S23" s="206">
        <v>38475</v>
      </c>
      <c r="T23" s="7">
        <v>1000</v>
      </c>
      <c r="U23" s="269">
        <v>38923</v>
      </c>
      <c r="V23" s="7">
        <v>1000</v>
      </c>
      <c r="W23" s="206">
        <v>38940</v>
      </c>
      <c r="X23" s="276">
        <v>1000</v>
      </c>
      <c r="Y23" s="7"/>
      <c r="Z23" s="191"/>
      <c r="AA23" s="7"/>
      <c r="AB23" s="8"/>
      <c r="AC23" s="18">
        <f t="shared" si="6"/>
        <v>0</v>
      </c>
      <c r="AD23" s="8">
        <f t="shared" si="7"/>
        <v>0</v>
      </c>
      <c r="AE23" s="8">
        <f t="shared" si="8"/>
        <v>0</v>
      </c>
      <c r="AF23" s="8">
        <f t="shared" si="9"/>
        <v>0</v>
      </c>
      <c r="AG23" s="8">
        <f t="shared" si="10"/>
        <v>0</v>
      </c>
      <c r="AH23" s="20">
        <f t="shared" si="0"/>
        <v>0</v>
      </c>
      <c r="AI23" s="12"/>
      <c r="AJ23" s="40">
        <f t="shared" si="1"/>
        <v>120</v>
      </c>
      <c r="AK23" s="40">
        <f t="shared" si="2"/>
        <v>120</v>
      </c>
      <c r="AL23" s="40">
        <f t="shared" si="3"/>
        <v>120</v>
      </c>
      <c r="AM23" s="40">
        <f t="shared" si="4"/>
        <v>31</v>
      </c>
      <c r="AN23" s="40">
        <f t="shared" si="5"/>
        <v>120</v>
      </c>
      <c r="AP23" s="137"/>
    </row>
    <row r="24" spans="1:42" ht="12.75">
      <c r="A24" s="140" t="s">
        <v>54</v>
      </c>
      <c r="B24" s="67" t="s">
        <v>280</v>
      </c>
      <c r="C24" s="47" t="s">
        <v>161</v>
      </c>
      <c r="D24" s="41" t="s">
        <v>202</v>
      </c>
      <c r="E24" s="57" t="s">
        <v>147</v>
      </c>
      <c r="F24" s="57">
        <v>10018</v>
      </c>
      <c r="G24" s="76">
        <v>2122460202</v>
      </c>
      <c r="H24" s="51" t="s">
        <v>97</v>
      </c>
      <c r="I24" s="64" t="s">
        <v>26</v>
      </c>
      <c r="J24" s="211">
        <v>37853</v>
      </c>
      <c r="K24" s="200">
        <v>250</v>
      </c>
      <c r="L24" s="7">
        <v>250</v>
      </c>
      <c r="M24" s="222">
        <v>38230</v>
      </c>
      <c r="N24" s="200">
        <f>K24</f>
        <v>250</v>
      </c>
      <c r="O24" s="232"/>
      <c r="P24" s="7"/>
      <c r="Q24" s="240">
        <v>38456</v>
      </c>
      <c r="R24" s="244">
        <f>N24</f>
        <v>250</v>
      </c>
      <c r="S24" s="206">
        <v>38623</v>
      </c>
      <c r="T24" s="7">
        <v>250</v>
      </c>
      <c r="U24" s="269">
        <v>38923</v>
      </c>
      <c r="V24" s="7">
        <v>250</v>
      </c>
      <c r="W24" s="206">
        <v>38959</v>
      </c>
      <c r="X24" s="276">
        <v>250</v>
      </c>
      <c r="Y24" s="7"/>
      <c r="Z24" s="191"/>
      <c r="AA24" s="7"/>
      <c r="AB24" s="8"/>
      <c r="AC24" s="18">
        <f t="shared" si="6"/>
        <v>0</v>
      </c>
      <c r="AD24" s="8">
        <f t="shared" si="7"/>
        <v>0</v>
      </c>
      <c r="AE24" s="8">
        <f t="shared" si="8"/>
        <v>0</v>
      </c>
      <c r="AF24" s="8">
        <f t="shared" si="9"/>
        <v>0</v>
      </c>
      <c r="AG24" s="8">
        <f t="shared" si="10"/>
        <v>250</v>
      </c>
      <c r="AH24" s="20">
        <f t="shared" si="0"/>
        <v>250</v>
      </c>
      <c r="AI24" s="12"/>
      <c r="AJ24" s="40">
        <f t="shared" si="1"/>
        <v>120</v>
      </c>
      <c r="AK24" s="40">
        <f t="shared" si="2"/>
        <v>120</v>
      </c>
      <c r="AL24" s="40">
        <f t="shared" si="3"/>
        <v>120</v>
      </c>
      <c r="AM24" s="40">
        <f t="shared" si="4"/>
        <v>31</v>
      </c>
      <c r="AN24" s="40">
        <f t="shared" si="5"/>
        <v>120</v>
      </c>
      <c r="AP24" s="137"/>
    </row>
    <row r="25" spans="1:42" ht="12.75" hidden="1">
      <c r="A25" s="140" t="s">
        <v>55</v>
      </c>
      <c r="B25" s="100" t="s">
        <v>281</v>
      </c>
      <c r="C25" s="111" t="s">
        <v>162</v>
      </c>
      <c r="D25" s="110" t="s">
        <v>211</v>
      </c>
      <c r="E25" s="103" t="s">
        <v>163</v>
      </c>
      <c r="F25" s="103">
        <v>98104</v>
      </c>
      <c r="G25" s="112">
        <v>2068762020</v>
      </c>
      <c r="H25" s="104" t="s">
        <v>98</v>
      </c>
      <c r="I25" s="116" t="s">
        <v>282</v>
      </c>
      <c r="J25" s="212"/>
      <c r="K25" s="201">
        <v>0</v>
      </c>
      <c r="L25" s="106">
        <v>0</v>
      </c>
      <c r="M25" s="223">
        <v>38230</v>
      </c>
      <c r="N25" s="229">
        <v>250</v>
      </c>
      <c r="O25" s="233"/>
      <c r="P25" s="106"/>
      <c r="Q25" s="208"/>
      <c r="R25" s="201"/>
      <c r="S25" s="250"/>
      <c r="T25" s="106"/>
      <c r="U25" s="269">
        <v>38923</v>
      </c>
      <c r="V25" s="106"/>
      <c r="W25" s="201"/>
      <c r="X25" s="277"/>
      <c r="Y25" s="106"/>
      <c r="Z25" s="208"/>
      <c r="AA25" s="106"/>
      <c r="AB25" s="105"/>
      <c r="AC25" s="107">
        <f t="shared" si="6"/>
        <v>0</v>
      </c>
      <c r="AD25" s="105">
        <f t="shared" si="7"/>
        <v>0</v>
      </c>
      <c r="AE25" s="105">
        <f t="shared" si="8"/>
        <v>0</v>
      </c>
      <c r="AF25" s="105">
        <f t="shared" si="9"/>
        <v>0</v>
      </c>
      <c r="AG25" s="105">
        <f t="shared" si="10"/>
        <v>250</v>
      </c>
      <c r="AH25" s="108">
        <f t="shared" si="0"/>
        <v>250</v>
      </c>
      <c r="AI25" s="102"/>
      <c r="AJ25" s="109">
        <f t="shared" si="1"/>
        <v>120</v>
      </c>
      <c r="AK25" s="109">
        <f t="shared" si="2"/>
        <v>120</v>
      </c>
      <c r="AL25" s="109">
        <f t="shared" si="3"/>
        <v>120</v>
      </c>
      <c r="AM25" s="109">
        <f t="shared" si="4"/>
        <v>31</v>
      </c>
      <c r="AN25" s="109">
        <f t="shared" si="5"/>
        <v>120</v>
      </c>
      <c r="AP25" s="137"/>
    </row>
    <row r="26" spans="1:42" s="167" customFormat="1" ht="12.75" hidden="1">
      <c r="A26" s="266" t="s">
        <v>318</v>
      </c>
      <c r="B26" s="154" t="s">
        <v>62</v>
      </c>
      <c r="C26" s="155" t="s">
        <v>164</v>
      </c>
      <c r="D26" s="156" t="s">
        <v>212</v>
      </c>
      <c r="E26" s="157" t="s">
        <v>160</v>
      </c>
      <c r="F26" s="157">
        <v>81428</v>
      </c>
      <c r="G26" s="158">
        <v>9705274898</v>
      </c>
      <c r="H26" s="159" t="s">
        <v>100</v>
      </c>
      <c r="I26" s="160" t="s">
        <v>63</v>
      </c>
      <c r="J26" s="214"/>
      <c r="K26" s="203">
        <v>0</v>
      </c>
      <c r="L26" s="162">
        <v>0</v>
      </c>
      <c r="M26" s="225">
        <v>38230</v>
      </c>
      <c r="N26" s="230">
        <v>250</v>
      </c>
      <c r="O26" s="236"/>
      <c r="P26" s="162"/>
      <c r="Q26" s="242"/>
      <c r="R26" s="246"/>
      <c r="S26" s="252"/>
      <c r="T26" s="162"/>
      <c r="U26" s="269">
        <v>38923</v>
      </c>
      <c r="V26" s="162"/>
      <c r="W26" s="203"/>
      <c r="X26" s="279"/>
      <c r="Y26" s="162"/>
      <c r="Z26" s="192"/>
      <c r="AA26" s="162"/>
      <c r="AB26" s="161"/>
      <c r="AC26" s="163">
        <f t="shared" si="6"/>
        <v>0</v>
      </c>
      <c r="AD26" s="161">
        <f t="shared" si="7"/>
        <v>0</v>
      </c>
      <c r="AE26" s="161">
        <f t="shared" si="8"/>
        <v>0</v>
      </c>
      <c r="AF26" s="161">
        <f t="shared" si="9"/>
        <v>0</v>
      </c>
      <c r="AG26" s="161">
        <f t="shared" si="10"/>
        <v>250</v>
      </c>
      <c r="AH26" s="164">
        <f t="shared" si="0"/>
        <v>250</v>
      </c>
      <c r="AJ26" s="166">
        <f t="shared" si="1"/>
        <v>120</v>
      </c>
      <c r="AK26" s="166">
        <f t="shared" si="2"/>
        <v>120</v>
      </c>
      <c r="AL26" s="166">
        <f t="shared" si="3"/>
        <v>120</v>
      </c>
      <c r="AM26" s="166">
        <f t="shared" si="4"/>
        <v>31</v>
      </c>
      <c r="AN26" s="166">
        <f t="shared" si="5"/>
        <v>120</v>
      </c>
      <c r="AP26" s="156"/>
    </row>
    <row r="27" spans="1:42" ht="12.75">
      <c r="A27" s="266" t="s">
        <v>80</v>
      </c>
      <c r="B27" s="67" t="s">
        <v>283</v>
      </c>
      <c r="C27" s="11" t="s">
        <v>326</v>
      </c>
      <c r="D27" s="41" t="s">
        <v>206</v>
      </c>
      <c r="E27" s="57" t="s">
        <v>148</v>
      </c>
      <c r="F27" s="57">
        <v>94117</v>
      </c>
      <c r="G27" s="76" t="s">
        <v>233</v>
      </c>
      <c r="H27" s="49" t="s">
        <v>99</v>
      </c>
      <c r="I27" s="64" t="s">
        <v>284</v>
      </c>
      <c r="J27" s="211">
        <v>37861</v>
      </c>
      <c r="K27" s="200">
        <v>500</v>
      </c>
      <c r="L27" s="7">
        <v>500</v>
      </c>
      <c r="M27" s="222">
        <v>38230</v>
      </c>
      <c r="N27" s="200">
        <f aca="true" t="shared" si="11" ref="N27:N32">K27</f>
        <v>500</v>
      </c>
      <c r="O27" s="232"/>
      <c r="P27" s="7"/>
      <c r="Q27" s="240">
        <v>38456</v>
      </c>
      <c r="R27" s="244">
        <f>N27</f>
        <v>500</v>
      </c>
      <c r="S27" s="206">
        <v>38723</v>
      </c>
      <c r="T27" s="7">
        <v>500</v>
      </c>
      <c r="U27" s="269">
        <v>38923</v>
      </c>
      <c r="V27" s="7"/>
      <c r="W27" s="200"/>
      <c r="X27" s="276"/>
      <c r="Y27" s="7"/>
      <c r="Z27" s="191"/>
      <c r="AA27" s="7"/>
      <c r="AB27" s="8"/>
      <c r="AC27" s="18">
        <f t="shared" si="6"/>
        <v>0</v>
      </c>
      <c r="AD27" s="8">
        <f t="shared" si="7"/>
        <v>0</v>
      </c>
      <c r="AE27" s="8">
        <f t="shared" si="8"/>
        <v>0</v>
      </c>
      <c r="AF27" s="8">
        <f t="shared" si="9"/>
        <v>0</v>
      </c>
      <c r="AG27" s="8">
        <f t="shared" si="10"/>
        <v>500</v>
      </c>
      <c r="AH27" s="20">
        <f t="shared" si="0"/>
        <v>500</v>
      </c>
      <c r="AI27" s="12"/>
      <c r="AJ27" s="40">
        <f t="shared" si="1"/>
        <v>120</v>
      </c>
      <c r="AK27" s="40">
        <f t="shared" si="2"/>
        <v>120</v>
      </c>
      <c r="AL27" s="40">
        <f t="shared" si="3"/>
        <v>120</v>
      </c>
      <c r="AM27" s="40">
        <f t="shared" si="4"/>
        <v>31</v>
      </c>
      <c r="AN27" s="40">
        <f t="shared" si="5"/>
        <v>120</v>
      </c>
      <c r="AP27" s="137"/>
    </row>
    <row r="28" spans="1:42" ht="12.75">
      <c r="A28" s="140" t="s">
        <v>37</v>
      </c>
      <c r="B28" s="67" t="s">
        <v>285</v>
      </c>
      <c r="C28" s="11" t="s">
        <v>165</v>
      </c>
      <c r="D28" t="s">
        <v>213</v>
      </c>
      <c r="E28" s="57" t="s">
        <v>166</v>
      </c>
      <c r="F28" s="57">
        <v>60647</v>
      </c>
      <c r="G28" s="78">
        <v>7737720100</v>
      </c>
      <c r="H28" s="51" t="s">
        <v>101</v>
      </c>
      <c r="I28" s="63" t="s">
        <v>286</v>
      </c>
      <c r="J28" s="215">
        <v>37853</v>
      </c>
      <c r="K28" s="200">
        <v>250</v>
      </c>
      <c r="L28" s="7">
        <v>250</v>
      </c>
      <c r="M28" s="222">
        <v>38230</v>
      </c>
      <c r="N28" s="200">
        <f t="shared" si="11"/>
        <v>250</v>
      </c>
      <c r="O28" s="232"/>
      <c r="P28" s="7"/>
      <c r="Q28" s="240">
        <v>38456</v>
      </c>
      <c r="R28" s="244">
        <f>N28</f>
        <v>250</v>
      </c>
      <c r="S28" s="206">
        <v>38700</v>
      </c>
      <c r="T28" s="7">
        <v>250</v>
      </c>
      <c r="U28" s="270">
        <v>38847</v>
      </c>
      <c r="V28" s="7">
        <v>250</v>
      </c>
      <c r="W28" s="206">
        <v>38847</v>
      </c>
      <c r="X28" s="280">
        <v>250</v>
      </c>
      <c r="Y28" s="189"/>
      <c r="Z28" s="193"/>
      <c r="AA28" s="7"/>
      <c r="AB28" s="8"/>
      <c r="AC28" s="18">
        <f t="shared" si="6"/>
        <v>0</v>
      </c>
      <c r="AD28" s="8">
        <f t="shared" si="7"/>
        <v>0</v>
      </c>
      <c r="AE28" s="8">
        <f t="shared" si="8"/>
        <v>0</v>
      </c>
      <c r="AF28" s="8">
        <f t="shared" si="9"/>
        <v>0</v>
      </c>
      <c r="AG28" s="8">
        <f t="shared" si="10"/>
        <v>250</v>
      </c>
      <c r="AH28" s="20">
        <f t="shared" si="0"/>
        <v>250</v>
      </c>
      <c r="AI28" s="13"/>
      <c r="AJ28" s="40">
        <f t="shared" si="1"/>
        <v>120</v>
      </c>
      <c r="AK28" s="40">
        <f t="shared" si="2"/>
        <v>120</v>
      </c>
      <c r="AL28" s="40">
        <f t="shared" si="3"/>
        <v>120</v>
      </c>
      <c r="AM28" s="40">
        <f t="shared" si="4"/>
        <v>120</v>
      </c>
      <c r="AN28" s="40">
        <f t="shared" si="5"/>
        <v>120</v>
      </c>
      <c r="AP28" s="137"/>
    </row>
    <row r="29" spans="1:42" ht="12.75">
      <c r="A29" s="140" t="s">
        <v>4</v>
      </c>
      <c r="B29" s="67" t="s">
        <v>268</v>
      </c>
      <c r="C29" s="47" t="s">
        <v>269</v>
      </c>
      <c r="D29" t="s">
        <v>206</v>
      </c>
      <c r="E29" s="57" t="s">
        <v>148</v>
      </c>
      <c r="F29" s="57">
        <v>94111</v>
      </c>
      <c r="G29" s="78" t="s">
        <v>267</v>
      </c>
      <c r="H29" s="51" t="s">
        <v>102</v>
      </c>
      <c r="I29" s="64" t="s">
        <v>270</v>
      </c>
      <c r="J29" s="211">
        <v>37797</v>
      </c>
      <c r="K29" s="200">
        <v>1000</v>
      </c>
      <c r="L29" s="7">
        <v>1000</v>
      </c>
      <c r="M29" s="222">
        <v>38230</v>
      </c>
      <c r="N29" s="200">
        <f t="shared" si="11"/>
        <v>1000</v>
      </c>
      <c r="O29" s="232">
        <v>38294</v>
      </c>
      <c r="P29" s="7">
        <v>1000</v>
      </c>
      <c r="Q29" s="240">
        <v>38456</v>
      </c>
      <c r="R29" s="244">
        <f>N29</f>
        <v>1000</v>
      </c>
      <c r="S29" s="206"/>
      <c r="T29" s="7"/>
      <c r="U29" s="269">
        <v>38923</v>
      </c>
      <c r="V29" s="7"/>
      <c r="W29" s="206"/>
      <c r="X29" s="276"/>
      <c r="Y29" s="7"/>
      <c r="Z29" s="191"/>
      <c r="AA29" s="7"/>
      <c r="AB29" s="8"/>
      <c r="AC29" s="18">
        <f t="shared" si="6"/>
        <v>0</v>
      </c>
      <c r="AD29" s="8">
        <f t="shared" si="7"/>
        <v>0</v>
      </c>
      <c r="AE29" s="8">
        <f t="shared" si="8"/>
        <v>0</v>
      </c>
      <c r="AF29" s="8">
        <f t="shared" si="9"/>
        <v>0</v>
      </c>
      <c r="AG29" s="8">
        <f t="shared" si="10"/>
        <v>1000</v>
      </c>
      <c r="AH29" s="20">
        <f t="shared" si="0"/>
        <v>1000</v>
      </c>
      <c r="AI29" s="12"/>
      <c r="AJ29" s="40">
        <f t="shared" si="1"/>
        <v>120</v>
      </c>
      <c r="AK29" s="40">
        <f t="shared" si="2"/>
        <v>120</v>
      </c>
      <c r="AL29" s="40">
        <f t="shared" si="3"/>
        <v>120</v>
      </c>
      <c r="AM29" s="40">
        <f t="shared" si="4"/>
        <v>31</v>
      </c>
      <c r="AN29" s="40">
        <f t="shared" si="5"/>
        <v>120</v>
      </c>
      <c r="AP29" s="137"/>
    </row>
    <row r="30" spans="1:42" ht="12.75">
      <c r="A30" s="266" t="s">
        <v>5</v>
      </c>
      <c r="B30" s="72" t="s">
        <v>56</v>
      </c>
      <c r="C30" s="47" t="s">
        <v>167</v>
      </c>
      <c r="D30" t="s">
        <v>214</v>
      </c>
      <c r="E30" s="57" t="s">
        <v>148</v>
      </c>
      <c r="F30" s="57">
        <v>94941</v>
      </c>
      <c r="G30" s="78">
        <v>4153886478</v>
      </c>
      <c r="H30" s="51" t="s">
        <v>103</v>
      </c>
      <c r="I30" s="65" t="s">
        <v>59</v>
      </c>
      <c r="J30" s="211">
        <v>37840</v>
      </c>
      <c r="K30" s="200">
        <v>50</v>
      </c>
      <c r="L30" s="7">
        <v>50</v>
      </c>
      <c r="M30" s="222">
        <v>38230</v>
      </c>
      <c r="N30" s="200">
        <f t="shared" si="11"/>
        <v>50</v>
      </c>
      <c r="O30" s="232"/>
      <c r="P30" s="7"/>
      <c r="Q30" s="240">
        <v>38456</v>
      </c>
      <c r="R30" s="244">
        <f>N30</f>
        <v>50</v>
      </c>
      <c r="S30" s="206"/>
      <c r="T30" s="7"/>
      <c r="U30" s="269">
        <v>38923</v>
      </c>
      <c r="V30" s="7"/>
      <c r="W30" s="206"/>
      <c r="X30" s="276"/>
      <c r="Y30" s="7"/>
      <c r="Z30" s="191"/>
      <c r="AA30" s="7"/>
      <c r="AB30" s="8"/>
      <c r="AC30" s="18">
        <f t="shared" si="6"/>
        <v>0</v>
      </c>
      <c r="AD30" s="8">
        <f t="shared" si="7"/>
        <v>0</v>
      </c>
      <c r="AE30" s="8">
        <f t="shared" si="8"/>
        <v>0</v>
      </c>
      <c r="AF30" s="8">
        <f t="shared" si="9"/>
        <v>0</v>
      </c>
      <c r="AG30" s="8">
        <f t="shared" si="10"/>
        <v>100</v>
      </c>
      <c r="AH30" s="20">
        <f t="shared" si="0"/>
        <v>100</v>
      </c>
      <c r="AI30" s="12"/>
      <c r="AJ30" s="40">
        <f t="shared" si="1"/>
        <v>120</v>
      </c>
      <c r="AK30" s="40">
        <f t="shared" si="2"/>
        <v>120</v>
      </c>
      <c r="AL30" s="40">
        <f t="shared" si="3"/>
        <v>120</v>
      </c>
      <c r="AM30" s="40">
        <f t="shared" si="4"/>
        <v>31</v>
      </c>
      <c r="AN30" s="40">
        <f t="shared" si="5"/>
        <v>120</v>
      </c>
      <c r="AP30" s="137"/>
    </row>
    <row r="31" spans="1:42" s="167" customFormat="1" ht="12.75" hidden="1">
      <c r="A31" s="266" t="s">
        <v>319</v>
      </c>
      <c r="B31" s="181" t="s">
        <v>57</v>
      </c>
      <c r="C31" s="169" t="s">
        <v>168</v>
      </c>
      <c r="D31" s="167" t="s">
        <v>215</v>
      </c>
      <c r="E31" s="157" t="s">
        <v>169</v>
      </c>
      <c r="F31" s="157" t="s">
        <v>170</v>
      </c>
      <c r="G31" s="171">
        <v>8889465338</v>
      </c>
      <c r="H31" s="182" t="s">
        <v>104</v>
      </c>
      <c r="I31" s="183"/>
      <c r="J31" s="214">
        <v>37854</v>
      </c>
      <c r="K31" s="203">
        <v>1000</v>
      </c>
      <c r="L31" s="162">
        <v>1000</v>
      </c>
      <c r="M31" s="225">
        <v>38230</v>
      </c>
      <c r="N31" s="203">
        <f t="shared" si="11"/>
        <v>1000</v>
      </c>
      <c r="O31" s="236"/>
      <c r="P31" s="162"/>
      <c r="Q31" s="192"/>
      <c r="R31" s="203"/>
      <c r="S31" s="252"/>
      <c r="T31" s="162"/>
      <c r="U31" s="269">
        <v>38923</v>
      </c>
      <c r="V31" s="162"/>
      <c r="W31" s="252"/>
      <c r="X31" s="279"/>
      <c r="Y31" s="162"/>
      <c r="Z31" s="192"/>
      <c r="AA31" s="162"/>
      <c r="AB31" s="161"/>
      <c r="AC31" s="163">
        <f t="shared" si="6"/>
        <v>0</v>
      </c>
      <c r="AD31" s="174">
        <f t="shared" si="7"/>
        <v>0</v>
      </c>
      <c r="AE31" s="174">
        <f t="shared" si="8"/>
        <v>0</v>
      </c>
      <c r="AF31" s="174">
        <f t="shared" si="9"/>
        <v>0</v>
      </c>
      <c r="AG31" s="174">
        <f t="shared" si="10"/>
        <v>1000</v>
      </c>
      <c r="AH31" s="164">
        <f t="shared" si="0"/>
        <v>1000</v>
      </c>
      <c r="AJ31" s="166">
        <f t="shared" si="1"/>
        <v>120</v>
      </c>
      <c r="AK31" s="166">
        <f t="shared" si="2"/>
        <v>120</v>
      </c>
      <c r="AL31" s="166">
        <f t="shared" si="3"/>
        <v>120</v>
      </c>
      <c r="AM31" s="166">
        <f t="shared" si="4"/>
        <v>31</v>
      </c>
      <c r="AN31" s="166">
        <f t="shared" si="5"/>
        <v>120</v>
      </c>
      <c r="AP31" s="156"/>
    </row>
    <row r="32" spans="1:42" ht="12.75">
      <c r="A32" s="140" t="s">
        <v>53</v>
      </c>
      <c r="B32" s="67" t="s">
        <v>240</v>
      </c>
      <c r="C32" s="11" t="s">
        <v>171</v>
      </c>
      <c r="D32" s="41" t="s">
        <v>206</v>
      </c>
      <c r="E32" s="57" t="s">
        <v>148</v>
      </c>
      <c r="F32" s="57">
        <v>94108</v>
      </c>
      <c r="G32" s="76">
        <v>4153211700</v>
      </c>
      <c r="H32" s="51" t="s">
        <v>105</v>
      </c>
      <c r="I32" s="64" t="s">
        <v>242</v>
      </c>
      <c r="J32" s="211">
        <v>37786</v>
      </c>
      <c r="K32" s="200">
        <v>1000</v>
      </c>
      <c r="L32" s="7">
        <v>1000</v>
      </c>
      <c r="M32" s="222">
        <v>38230</v>
      </c>
      <c r="N32" s="200">
        <f t="shared" si="11"/>
        <v>1000</v>
      </c>
      <c r="O32" s="232">
        <v>38230</v>
      </c>
      <c r="P32" s="7">
        <v>1000</v>
      </c>
      <c r="Q32" s="240">
        <v>38456</v>
      </c>
      <c r="R32" s="244">
        <f>N32</f>
        <v>1000</v>
      </c>
      <c r="S32" s="206">
        <v>38471</v>
      </c>
      <c r="T32" s="7">
        <v>1000</v>
      </c>
      <c r="U32" s="269">
        <v>38923</v>
      </c>
      <c r="V32" s="7">
        <v>1000</v>
      </c>
      <c r="W32" s="206">
        <v>38968</v>
      </c>
      <c r="X32" s="276">
        <v>1000</v>
      </c>
      <c r="Y32" s="7"/>
      <c r="Z32" s="191"/>
      <c r="AA32" s="7"/>
      <c r="AB32" s="8"/>
      <c r="AC32" s="18">
        <f t="shared" si="6"/>
        <v>0</v>
      </c>
      <c r="AD32" s="8">
        <f t="shared" si="7"/>
        <v>0</v>
      </c>
      <c r="AE32" s="8">
        <f t="shared" si="8"/>
        <v>0</v>
      </c>
      <c r="AF32" s="8">
        <f t="shared" si="9"/>
        <v>0</v>
      </c>
      <c r="AG32" s="8">
        <f t="shared" si="10"/>
        <v>0</v>
      </c>
      <c r="AH32" s="20">
        <f t="shared" si="0"/>
        <v>0</v>
      </c>
      <c r="AI32" s="12"/>
      <c r="AJ32" s="40">
        <f t="shared" si="1"/>
        <v>120</v>
      </c>
      <c r="AK32" s="40">
        <f t="shared" si="2"/>
        <v>120</v>
      </c>
      <c r="AL32" s="40">
        <f t="shared" si="3"/>
        <v>120</v>
      </c>
      <c r="AM32" s="40">
        <f t="shared" si="4"/>
        <v>31</v>
      </c>
      <c r="AN32" s="40">
        <f t="shared" si="5"/>
        <v>120</v>
      </c>
      <c r="AP32" s="137"/>
    </row>
    <row r="33" spans="1:42" ht="12.75" hidden="1">
      <c r="A33" s="140" t="s">
        <v>301</v>
      </c>
      <c r="B33" s="118" t="s">
        <v>64</v>
      </c>
      <c r="C33" s="119" t="s">
        <v>172</v>
      </c>
      <c r="D33" s="120" t="s">
        <v>216</v>
      </c>
      <c r="E33" s="121" t="s">
        <v>148</v>
      </c>
      <c r="F33" s="121">
        <v>94065</v>
      </c>
      <c r="G33" s="122">
        <v>6506220860</v>
      </c>
      <c r="H33" s="123" t="s">
        <v>106</v>
      </c>
      <c r="I33" s="124" t="s">
        <v>59</v>
      </c>
      <c r="J33" s="214"/>
      <c r="K33" s="203">
        <v>0</v>
      </c>
      <c r="L33" s="126">
        <v>0</v>
      </c>
      <c r="M33" s="225">
        <v>38230</v>
      </c>
      <c r="N33" s="230">
        <v>250</v>
      </c>
      <c r="O33" s="236"/>
      <c r="P33" s="126"/>
      <c r="Q33" s="242">
        <v>38456</v>
      </c>
      <c r="R33" s="203"/>
      <c r="S33" s="252"/>
      <c r="T33" s="126"/>
      <c r="U33" s="269">
        <v>38923</v>
      </c>
      <c r="V33" s="162"/>
      <c r="W33" s="252"/>
      <c r="X33" s="281"/>
      <c r="Y33" s="162"/>
      <c r="Z33" s="192"/>
      <c r="AA33" s="126"/>
      <c r="AB33" s="125"/>
      <c r="AC33" s="127">
        <f t="shared" si="6"/>
        <v>0</v>
      </c>
      <c r="AD33" s="125">
        <f t="shared" si="7"/>
        <v>0</v>
      </c>
      <c r="AE33" s="125">
        <f t="shared" si="8"/>
        <v>0</v>
      </c>
      <c r="AF33" s="125">
        <f t="shared" si="9"/>
        <v>0</v>
      </c>
      <c r="AG33" s="125">
        <f t="shared" si="10"/>
        <v>250</v>
      </c>
      <c r="AH33" s="128">
        <f t="shared" si="0"/>
        <v>250</v>
      </c>
      <c r="AI33" s="129"/>
      <c r="AJ33" s="130">
        <f t="shared" si="1"/>
        <v>120</v>
      </c>
      <c r="AK33" s="130">
        <f t="shared" si="2"/>
        <v>120</v>
      </c>
      <c r="AL33" s="130">
        <f t="shared" si="3"/>
        <v>120</v>
      </c>
      <c r="AM33" s="130">
        <f t="shared" si="4"/>
        <v>31</v>
      </c>
      <c r="AN33" s="130">
        <f t="shared" si="5"/>
        <v>120</v>
      </c>
      <c r="AP33" s="137"/>
    </row>
    <row r="34" spans="1:42" ht="12.75">
      <c r="A34" s="140" t="s">
        <v>3</v>
      </c>
      <c r="B34" s="67" t="s">
        <v>64</v>
      </c>
      <c r="C34" s="47" t="s">
        <v>173</v>
      </c>
      <c r="D34" s="41" t="s">
        <v>217</v>
      </c>
      <c r="E34" s="57" t="s">
        <v>174</v>
      </c>
      <c r="F34" s="57">
        <v>22209</v>
      </c>
      <c r="G34" s="78">
        <v>7035224201</v>
      </c>
      <c r="H34" s="51" t="s">
        <v>107</v>
      </c>
      <c r="I34" s="63" t="s">
        <v>59</v>
      </c>
      <c r="J34" s="211">
        <v>37846</v>
      </c>
      <c r="K34" s="200">
        <v>1000</v>
      </c>
      <c r="L34" s="7">
        <v>1000</v>
      </c>
      <c r="M34" s="222">
        <v>38230</v>
      </c>
      <c r="N34" s="200">
        <f>K34</f>
        <v>1000</v>
      </c>
      <c r="O34" s="232">
        <v>38578</v>
      </c>
      <c r="P34" s="7">
        <v>1000</v>
      </c>
      <c r="Q34" s="240">
        <v>38456</v>
      </c>
      <c r="R34" s="244">
        <f aca="true" t="shared" si="12" ref="R34:R40">N34</f>
        <v>1000</v>
      </c>
      <c r="S34" s="206">
        <v>38783</v>
      </c>
      <c r="T34" s="7">
        <v>1000</v>
      </c>
      <c r="U34" s="269">
        <v>38923</v>
      </c>
      <c r="V34" s="7"/>
      <c r="W34" s="206"/>
      <c r="X34" s="276"/>
      <c r="Y34" s="7"/>
      <c r="Z34" s="191"/>
      <c r="AA34" s="7"/>
      <c r="AB34" s="8"/>
      <c r="AC34" s="18">
        <f t="shared" si="6"/>
        <v>0</v>
      </c>
      <c r="AD34" s="8">
        <f t="shared" si="7"/>
        <v>0</v>
      </c>
      <c r="AE34" s="8">
        <f t="shared" si="8"/>
        <v>0</v>
      </c>
      <c r="AF34" s="8">
        <f t="shared" si="9"/>
        <v>0</v>
      </c>
      <c r="AG34" s="8">
        <f t="shared" si="10"/>
        <v>0</v>
      </c>
      <c r="AH34" s="20">
        <f t="shared" si="0"/>
        <v>0</v>
      </c>
      <c r="AI34" s="12"/>
      <c r="AJ34" s="40">
        <f t="shared" si="1"/>
        <v>120</v>
      </c>
      <c r="AK34" s="40">
        <f t="shared" si="2"/>
        <v>120</v>
      </c>
      <c r="AL34" s="40">
        <f t="shared" si="3"/>
        <v>120</v>
      </c>
      <c r="AM34" s="40">
        <f t="shared" si="4"/>
        <v>31</v>
      </c>
      <c r="AN34" s="40">
        <f t="shared" si="5"/>
        <v>120</v>
      </c>
      <c r="AP34" s="137"/>
    </row>
    <row r="35" spans="1:42" ht="12.75">
      <c r="A35" s="140" t="s">
        <v>6</v>
      </c>
      <c r="B35" s="67" t="s">
        <v>305</v>
      </c>
      <c r="C35" s="47" t="s">
        <v>264</v>
      </c>
      <c r="D35" s="41" t="s">
        <v>206</v>
      </c>
      <c r="E35" s="57" t="s">
        <v>148</v>
      </c>
      <c r="F35" s="57">
        <v>94103</v>
      </c>
      <c r="G35" s="79" t="s">
        <v>263</v>
      </c>
      <c r="H35" s="51" t="s">
        <v>108</v>
      </c>
      <c r="I35" s="64" t="s">
        <v>262</v>
      </c>
      <c r="J35" s="211">
        <v>37793</v>
      </c>
      <c r="K35" s="200">
        <v>250</v>
      </c>
      <c r="L35" s="7">
        <v>250</v>
      </c>
      <c r="M35" s="222">
        <v>38230</v>
      </c>
      <c r="N35" s="200">
        <f>K35</f>
        <v>250</v>
      </c>
      <c r="O35" s="232">
        <v>38262</v>
      </c>
      <c r="P35" s="7">
        <v>250</v>
      </c>
      <c r="Q35" s="240">
        <v>38456</v>
      </c>
      <c r="R35" s="244">
        <f t="shared" si="12"/>
        <v>250</v>
      </c>
      <c r="S35" s="206">
        <v>38489</v>
      </c>
      <c r="T35" s="7">
        <v>250</v>
      </c>
      <c r="U35" s="269">
        <v>38923</v>
      </c>
      <c r="V35" s="7">
        <v>250</v>
      </c>
      <c r="W35" s="206">
        <v>38941</v>
      </c>
      <c r="X35" s="276">
        <v>250</v>
      </c>
      <c r="Y35" s="7"/>
      <c r="Z35" s="191"/>
      <c r="AA35" s="7"/>
      <c r="AB35" s="8"/>
      <c r="AC35" s="18">
        <f t="shared" si="6"/>
        <v>0</v>
      </c>
      <c r="AD35" s="8">
        <f t="shared" si="7"/>
        <v>0</v>
      </c>
      <c r="AE35" s="8">
        <f t="shared" si="8"/>
        <v>0</v>
      </c>
      <c r="AF35" s="8">
        <f t="shared" si="9"/>
        <v>0</v>
      </c>
      <c r="AG35" s="8">
        <f t="shared" si="10"/>
        <v>0</v>
      </c>
      <c r="AH35" s="20">
        <f t="shared" si="0"/>
        <v>0</v>
      </c>
      <c r="AI35" s="12"/>
      <c r="AJ35" s="40">
        <f t="shared" si="1"/>
        <v>120</v>
      </c>
      <c r="AK35" s="40">
        <f t="shared" si="2"/>
        <v>120</v>
      </c>
      <c r="AL35" s="40">
        <f t="shared" si="3"/>
        <v>120</v>
      </c>
      <c r="AM35" s="40">
        <f t="shared" si="4"/>
        <v>31</v>
      </c>
      <c r="AN35" s="40">
        <f t="shared" si="5"/>
        <v>120</v>
      </c>
      <c r="AP35" s="137"/>
    </row>
    <row r="36" spans="1:42" ht="12.75">
      <c r="A36" s="140" t="s">
        <v>2</v>
      </c>
      <c r="B36" s="67" t="s">
        <v>287</v>
      </c>
      <c r="C36" s="47" t="s">
        <v>175</v>
      </c>
      <c r="D36" t="s">
        <v>209</v>
      </c>
      <c r="E36" s="57" t="s">
        <v>148</v>
      </c>
      <c r="F36" s="57">
        <v>94612</v>
      </c>
      <c r="G36" s="78">
        <v>6508517256</v>
      </c>
      <c r="H36" s="51" t="s">
        <v>109</v>
      </c>
      <c r="I36" s="64" t="s">
        <v>288</v>
      </c>
      <c r="J36" s="211">
        <v>37776</v>
      </c>
      <c r="K36" s="200">
        <v>250</v>
      </c>
      <c r="L36" s="7">
        <v>250</v>
      </c>
      <c r="M36" s="222">
        <v>38230</v>
      </c>
      <c r="N36" s="200">
        <v>0</v>
      </c>
      <c r="O36" s="232">
        <v>38155</v>
      </c>
      <c r="P36" s="7">
        <v>0</v>
      </c>
      <c r="Q36" s="240">
        <v>38456</v>
      </c>
      <c r="R36" s="244">
        <v>250</v>
      </c>
      <c r="S36" s="206">
        <v>38689</v>
      </c>
      <c r="T36" s="7">
        <v>250</v>
      </c>
      <c r="U36" s="269">
        <v>38923</v>
      </c>
      <c r="V36" s="7">
        <v>250</v>
      </c>
      <c r="W36" s="206">
        <v>38941</v>
      </c>
      <c r="X36" s="276">
        <v>250</v>
      </c>
      <c r="Y36" s="7"/>
      <c r="Z36" s="191"/>
      <c r="AA36" s="7"/>
      <c r="AB36" s="8"/>
      <c r="AC36" s="18">
        <f t="shared" si="6"/>
        <v>0</v>
      </c>
      <c r="AD36" s="8">
        <f t="shared" si="7"/>
        <v>0</v>
      </c>
      <c r="AE36" s="8">
        <f t="shared" si="8"/>
        <v>0</v>
      </c>
      <c r="AF36" s="8">
        <f t="shared" si="9"/>
        <v>0</v>
      </c>
      <c r="AG36" s="8">
        <f t="shared" si="10"/>
        <v>0</v>
      </c>
      <c r="AH36" s="20">
        <f t="shared" si="0"/>
        <v>0</v>
      </c>
      <c r="AI36" s="12"/>
      <c r="AJ36" s="40">
        <f t="shared" si="1"/>
        <v>120</v>
      </c>
      <c r="AK36" s="40">
        <f t="shared" si="2"/>
        <v>120</v>
      </c>
      <c r="AL36" s="40">
        <f t="shared" si="3"/>
        <v>120</v>
      </c>
      <c r="AM36" s="40">
        <f t="shared" si="4"/>
        <v>31</v>
      </c>
      <c r="AN36" s="40">
        <f t="shared" si="5"/>
        <v>120</v>
      </c>
      <c r="AP36" s="137"/>
    </row>
    <row r="37" spans="1:42" ht="12.75">
      <c r="A37" s="140" t="s">
        <v>7</v>
      </c>
      <c r="B37" s="67" t="s">
        <v>303</v>
      </c>
      <c r="C37" s="11" t="s">
        <v>176</v>
      </c>
      <c r="D37" t="s">
        <v>206</v>
      </c>
      <c r="E37" s="57" t="s">
        <v>148</v>
      </c>
      <c r="F37" s="57">
        <v>94103</v>
      </c>
      <c r="G37" s="76">
        <v>4155034170</v>
      </c>
      <c r="H37" s="49" t="s">
        <v>110</v>
      </c>
      <c r="I37" s="64" t="s">
        <v>304</v>
      </c>
      <c r="J37" s="211"/>
      <c r="K37" s="200">
        <v>0</v>
      </c>
      <c r="L37" s="7">
        <v>0</v>
      </c>
      <c r="M37" s="222">
        <v>38230</v>
      </c>
      <c r="N37" s="226">
        <v>250</v>
      </c>
      <c r="O37" s="232"/>
      <c r="P37" s="7"/>
      <c r="Q37" s="240">
        <v>38456</v>
      </c>
      <c r="R37" s="244">
        <v>500</v>
      </c>
      <c r="S37" s="206"/>
      <c r="T37" s="7"/>
      <c r="U37" s="269">
        <v>38923</v>
      </c>
      <c r="V37" s="7"/>
      <c r="W37" s="206"/>
      <c r="X37" s="282"/>
      <c r="Y37" s="7"/>
      <c r="Z37" s="191"/>
      <c r="AA37" s="7"/>
      <c r="AB37" s="8"/>
      <c r="AC37" s="18">
        <f t="shared" si="6"/>
        <v>0</v>
      </c>
      <c r="AD37" s="8">
        <f t="shared" si="7"/>
        <v>0</v>
      </c>
      <c r="AE37" s="8">
        <f t="shared" si="8"/>
        <v>0</v>
      </c>
      <c r="AF37" s="8">
        <f t="shared" si="9"/>
        <v>0</v>
      </c>
      <c r="AG37" s="8">
        <f t="shared" si="10"/>
        <v>750</v>
      </c>
      <c r="AH37" s="20">
        <f t="shared" si="0"/>
        <v>750</v>
      </c>
      <c r="AI37" s="12"/>
      <c r="AJ37" s="40">
        <f t="shared" si="1"/>
        <v>120</v>
      </c>
      <c r="AK37" s="40">
        <f t="shared" si="2"/>
        <v>120</v>
      </c>
      <c r="AL37" s="40">
        <f t="shared" si="3"/>
        <v>120</v>
      </c>
      <c r="AM37" s="40">
        <f t="shared" si="4"/>
        <v>31</v>
      </c>
      <c r="AN37" s="40">
        <f t="shared" si="5"/>
        <v>120</v>
      </c>
      <c r="AP37" s="137"/>
    </row>
    <row r="38" spans="1:42" ht="12.75">
      <c r="A38" s="140" t="s">
        <v>309</v>
      </c>
      <c r="B38" s="67" t="s">
        <v>64</v>
      </c>
      <c r="C38" s="11" t="s">
        <v>171</v>
      </c>
      <c r="D38" s="41" t="s">
        <v>206</v>
      </c>
      <c r="E38" s="57" t="s">
        <v>148</v>
      </c>
      <c r="F38" s="57">
        <v>94108</v>
      </c>
      <c r="G38" s="57" t="s">
        <v>243</v>
      </c>
      <c r="H38" s="49" t="s">
        <v>138</v>
      </c>
      <c r="I38" s="64" t="s">
        <v>61</v>
      </c>
      <c r="J38" s="211"/>
      <c r="K38" s="200">
        <v>0</v>
      </c>
      <c r="L38" s="7">
        <v>0</v>
      </c>
      <c r="M38" s="222">
        <v>38134</v>
      </c>
      <c r="N38" s="200">
        <v>150</v>
      </c>
      <c r="O38" s="232">
        <v>38134</v>
      </c>
      <c r="P38" s="7">
        <v>150</v>
      </c>
      <c r="Q38" s="240">
        <v>38456</v>
      </c>
      <c r="R38" s="244">
        <v>200</v>
      </c>
      <c r="S38" s="206">
        <v>38497</v>
      </c>
      <c r="T38" s="7">
        <v>200</v>
      </c>
      <c r="U38" s="269">
        <v>38923</v>
      </c>
      <c r="V38" s="7"/>
      <c r="W38" s="206"/>
      <c r="X38" s="282"/>
      <c r="Y38" s="7"/>
      <c r="Z38" s="191"/>
      <c r="AA38" s="7"/>
      <c r="AB38" s="8"/>
      <c r="AC38" s="18">
        <f t="shared" si="6"/>
        <v>0</v>
      </c>
      <c r="AD38" s="8">
        <f t="shared" si="7"/>
        <v>0</v>
      </c>
      <c r="AE38" s="8">
        <f t="shared" si="8"/>
        <v>0</v>
      </c>
      <c r="AF38" s="8">
        <f t="shared" si="9"/>
        <v>0</v>
      </c>
      <c r="AG38" s="8">
        <f t="shared" si="10"/>
        <v>0</v>
      </c>
      <c r="AH38" s="20">
        <f t="shared" si="0"/>
        <v>0</v>
      </c>
      <c r="AI38" s="12"/>
      <c r="AJ38" s="40">
        <f t="shared" si="1"/>
        <v>120</v>
      </c>
      <c r="AK38" s="40">
        <f t="shared" si="2"/>
        <v>120</v>
      </c>
      <c r="AL38" s="40">
        <f t="shared" si="3"/>
        <v>120</v>
      </c>
      <c r="AM38" s="40">
        <f t="shared" si="4"/>
        <v>31</v>
      </c>
      <c r="AN38" s="40">
        <f t="shared" si="5"/>
        <v>120</v>
      </c>
      <c r="AP38" s="137"/>
    </row>
    <row r="39" spans="1:42" ht="12.75">
      <c r="A39" s="140" t="s">
        <v>72</v>
      </c>
      <c r="B39" s="67" t="s">
        <v>289</v>
      </c>
      <c r="C39" s="11" t="s">
        <v>348</v>
      </c>
      <c r="D39" s="41" t="s">
        <v>192</v>
      </c>
      <c r="E39" s="57" t="s">
        <v>177</v>
      </c>
      <c r="F39" s="57" t="s">
        <v>349</v>
      </c>
      <c r="G39" s="76">
        <v>2028852679</v>
      </c>
      <c r="H39" s="50" t="s">
        <v>111</v>
      </c>
      <c r="I39" s="64" t="s">
        <v>290</v>
      </c>
      <c r="J39" s="211"/>
      <c r="K39" s="200">
        <v>0</v>
      </c>
      <c r="L39" s="7">
        <v>0</v>
      </c>
      <c r="M39" s="222">
        <v>38230</v>
      </c>
      <c r="N39" s="226">
        <v>250</v>
      </c>
      <c r="O39" s="232">
        <v>38475</v>
      </c>
      <c r="P39" s="7">
        <v>250</v>
      </c>
      <c r="Q39" s="240">
        <v>38456</v>
      </c>
      <c r="R39" s="244">
        <f t="shared" si="12"/>
        <v>250</v>
      </c>
      <c r="S39" s="206"/>
      <c r="T39" s="7"/>
      <c r="U39" s="269">
        <v>38923</v>
      </c>
      <c r="V39" s="7"/>
      <c r="W39" s="206"/>
      <c r="X39" s="282"/>
      <c r="Y39" s="7"/>
      <c r="Z39" s="191"/>
      <c r="AA39" s="7"/>
      <c r="AB39" s="8"/>
      <c r="AC39" s="18">
        <f t="shared" si="6"/>
        <v>0</v>
      </c>
      <c r="AD39" s="8">
        <f t="shared" si="7"/>
        <v>0</v>
      </c>
      <c r="AE39" s="8">
        <f t="shared" si="8"/>
        <v>0</v>
      </c>
      <c r="AF39" s="8">
        <f t="shared" si="9"/>
        <v>0</v>
      </c>
      <c r="AG39" s="8">
        <f t="shared" si="10"/>
        <v>250</v>
      </c>
      <c r="AH39" s="20">
        <f t="shared" si="0"/>
        <v>250</v>
      </c>
      <c r="AI39" s="12"/>
      <c r="AJ39" s="40">
        <f t="shared" si="1"/>
        <v>120</v>
      </c>
      <c r="AK39" s="40">
        <f t="shared" si="2"/>
        <v>120</v>
      </c>
      <c r="AL39" s="40">
        <f t="shared" si="3"/>
        <v>120</v>
      </c>
      <c r="AM39" s="40">
        <f t="shared" si="4"/>
        <v>31</v>
      </c>
      <c r="AN39" s="40">
        <f t="shared" si="5"/>
        <v>120</v>
      </c>
      <c r="AP39" s="137"/>
    </row>
    <row r="40" spans="1:42" ht="12.75">
      <c r="A40" s="140" t="s">
        <v>8</v>
      </c>
      <c r="B40" s="67" t="s">
        <v>64</v>
      </c>
      <c r="C40" s="47" t="s">
        <v>178</v>
      </c>
      <c r="D40" t="s">
        <v>218</v>
      </c>
      <c r="E40" s="57" t="s">
        <v>163</v>
      </c>
      <c r="F40" s="57">
        <v>98110</v>
      </c>
      <c r="G40" s="76">
        <v>2068420216</v>
      </c>
      <c r="H40" s="49" t="s">
        <v>112</v>
      </c>
      <c r="I40" s="63" t="s">
        <v>59</v>
      </c>
      <c r="J40" s="211">
        <v>37784</v>
      </c>
      <c r="K40" s="200">
        <v>750</v>
      </c>
      <c r="L40" s="7">
        <v>750</v>
      </c>
      <c r="M40" s="222">
        <v>38230</v>
      </c>
      <c r="N40" s="200">
        <f>K40</f>
        <v>750</v>
      </c>
      <c r="O40" s="232">
        <v>38248</v>
      </c>
      <c r="P40" s="7">
        <v>750</v>
      </c>
      <c r="Q40" s="240">
        <v>38456</v>
      </c>
      <c r="R40" s="244">
        <f t="shared" si="12"/>
        <v>750</v>
      </c>
      <c r="S40" s="206">
        <v>38608</v>
      </c>
      <c r="T40" s="7">
        <v>750</v>
      </c>
      <c r="U40" s="269">
        <v>38923</v>
      </c>
      <c r="V40" s="7">
        <v>750</v>
      </c>
      <c r="W40" s="206">
        <v>38951</v>
      </c>
      <c r="X40" s="282">
        <v>750</v>
      </c>
      <c r="Y40" s="7"/>
      <c r="Z40" s="191"/>
      <c r="AA40" s="7"/>
      <c r="AB40" s="8"/>
      <c r="AC40" s="18">
        <f t="shared" si="6"/>
        <v>0</v>
      </c>
      <c r="AD40" s="8">
        <f t="shared" si="7"/>
        <v>0</v>
      </c>
      <c r="AE40" s="8">
        <f t="shared" si="8"/>
        <v>0</v>
      </c>
      <c r="AF40" s="8">
        <f t="shared" si="9"/>
        <v>0</v>
      </c>
      <c r="AG40" s="8">
        <f t="shared" si="10"/>
        <v>0</v>
      </c>
      <c r="AH40" s="20">
        <f t="shared" si="0"/>
        <v>0</v>
      </c>
      <c r="AI40" s="12"/>
      <c r="AJ40" s="40">
        <f t="shared" si="1"/>
        <v>120</v>
      </c>
      <c r="AK40" s="40">
        <f t="shared" si="2"/>
        <v>120</v>
      </c>
      <c r="AL40" s="40">
        <f t="shared" si="3"/>
        <v>120</v>
      </c>
      <c r="AM40" s="40">
        <f t="shared" si="4"/>
        <v>31</v>
      </c>
      <c r="AN40" s="40">
        <f t="shared" si="5"/>
        <v>120</v>
      </c>
      <c r="AP40" s="137"/>
    </row>
    <row r="41" spans="1:42" ht="12.75">
      <c r="A41" s="140" t="s">
        <v>10</v>
      </c>
      <c r="B41" s="67" t="s">
        <v>0</v>
      </c>
      <c r="C41" s="47" t="s">
        <v>179</v>
      </c>
      <c r="D41" t="s">
        <v>219</v>
      </c>
      <c r="E41" s="57" t="s">
        <v>160</v>
      </c>
      <c r="F41" s="57">
        <v>80304</v>
      </c>
      <c r="G41" s="76">
        <v>3034489105</v>
      </c>
      <c r="H41" s="49" t="s">
        <v>113</v>
      </c>
      <c r="I41" s="64" t="s">
        <v>1</v>
      </c>
      <c r="J41" s="215">
        <v>37797</v>
      </c>
      <c r="K41" s="200">
        <v>500</v>
      </c>
      <c r="L41" s="7">
        <v>500</v>
      </c>
      <c r="M41" s="222">
        <v>38230</v>
      </c>
      <c r="N41" s="200">
        <f>K41</f>
        <v>500</v>
      </c>
      <c r="O41" s="206">
        <v>38511</v>
      </c>
      <c r="P41" s="7">
        <v>500</v>
      </c>
      <c r="Q41" s="240">
        <v>38456</v>
      </c>
      <c r="R41" s="244">
        <v>500</v>
      </c>
      <c r="S41" s="206">
        <v>38511</v>
      </c>
      <c r="T41" s="7">
        <v>500</v>
      </c>
      <c r="U41" s="269">
        <v>38923</v>
      </c>
      <c r="V41" s="7">
        <v>1000</v>
      </c>
      <c r="W41" s="206">
        <v>38947</v>
      </c>
      <c r="X41" s="282">
        <v>1000</v>
      </c>
      <c r="Y41" s="7"/>
      <c r="Z41" s="193"/>
      <c r="AA41" s="7"/>
      <c r="AB41" s="8"/>
      <c r="AC41" s="18">
        <f t="shared" si="6"/>
        <v>0</v>
      </c>
      <c r="AD41" s="8">
        <f t="shared" si="7"/>
        <v>0</v>
      </c>
      <c r="AE41" s="8">
        <f t="shared" si="8"/>
        <v>0</v>
      </c>
      <c r="AF41" s="8">
        <f t="shared" si="9"/>
        <v>0</v>
      </c>
      <c r="AG41" s="8">
        <f t="shared" si="10"/>
        <v>0</v>
      </c>
      <c r="AH41" s="20">
        <f t="shared" si="0"/>
        <v>0</v>
      </c>
      <c r="AI41" s="13"/>
      <c r="AJ41" s="40">
        <f t="shared" si="1"/>
        <v>120</v>
      </c>
      <c r="AK41" s="40">
        <f t="shared" si="2"/>
        <v>120</v>
      </c>
      <c r="AL41" s="40">
        <f t="shared" si="3"/>
        <v>120</v>
      </c>
      <c r="AM41" s="40">
        <f t="shared" si="4"/>
        <v>31</v>
      </c>
      <c r="AN41" s="40">
        <f t="shared" si="5"/>
        <v>120</v>
      </c>
      <c r="AP41" s="137"/>
    </row>
    <row r="42" spans="1:42" s="167" customFormat="1" ht="12.75" hidden="1">
      <c r="A42" s="266" t="s">
        <v>316</v>
      </c>
      <c r="B42" s="154" t="s">
        <v>64</v>
      </c>
      <c r="C42" s="155" t="s">
        <v>180</v>
      </c>
      <c r="D42" s="167" t="s">
        <v>192</v>
      </c>
      <c r="E42" s="157" t="s">
        <v>177</v>
      </c>
      <c r="F42" s="157">
        <v>20009</v>
      </c>
      <c r="G42" s="158">
        <v>2025364203</v>
      </c>
      <c r="H42" s="159" t="s">
        <v>114</v>
      </c>
      <c r="I42" s="180"/>
      <c r="J42" s="214"/>
      <c r="K42" s="203">
        <v>0</v>
      </c>
      <c r="L42" s="162">
        <v>0</v>
      </c>
      <c r="M42" s="225">
        <v>38230</v>
      </c>
      <c r="N42" s="230">
        <v>250</v>
      </c>
      <c r="O42" s="236"/>
      <c r="P42" s="162"/>
      <c r="Q42" s="192"/>
      <c r="R42" s="203"/>
      <c r="S42" s="252"/>
      <c r="T42" s="162"/>
      <c r="U42" s="269">
        <v>38923</v>
      </c>
      <c r="V42" s="162"/>
      <c r="W42" s="252"/>
      <c r="X42" s="283"/>
      <c r="Y42" s="162"/>
      <c r="Z42" s="194"/>
      <c r="AA42" s="162"/>
      <c r="AB42" s="161"/>
      <c r="AC42" s="163">
        <f t="shared" si="6"/>
        <v>0</v>
      </c>
      <c r="AD42" s="161">
        <f t="shared" si="7"/>
        <v>0</v>
      </c>
      <c r="AE42" s="161">
        <f t="shared" si="8"/>
        <v>0</v>
      </c>
      <c r="AF42" s="161">
        <f t="shared" si="9"/>
        <v>0</v>
      </c>
      <c r="AG42" s="161">
        <f t="shared" si="10"/>
        <v>250</v>
      </c>
      <c r="AH42" s="164">
        <f t="shared" si="0"/>
        <v>250</v>
      </c>
      <c r="AI42" s="165"/>
      <c r="AJ42" s="166">
        <f t="shared" si="1"/>
        <v>120</v>
      </c>
      <c r="AK42" s="166">
        <f t="shared" si="2"/>
        <v>120</v>
      </c>
      <c r="AL42" s="166">
        <f t="shared" si="3"/>
        <v>120</v>
      </c>
      <c r="AM42" s="166">
        <f t="shared" si="4"/>
        <v>31</v>
      </c>
      <c r="AN42" s="166">
        <f t="shared" si="5"/>
        <v>120</v>
      </c>
      <c r="AP42" s="156"/>
    </row>
    <row r="43" spans="1:42" ht="12.75">
      <c r="A43" s="140" t="s">
        <v>12</v>
      </c>
      <c r="B43" s="72" t="s">
        <v>291</v>
      </c>
      <c r="C43" s="47" t="s">
        <v>181</v>
      </c>
      <c r="D43" s="41" t="s">
        <v>220</v>
      </c>
      <c r="E43" s="57" t="s">
        <v>241</v>
      </c>
      <c r="F43" s="57" t="s">
        <v>182</v>
      </c>
      <c r="G43" s="78">
        <v>4169165202</v>
      </c>
      <c r="H43" s="49" t="s">
        <v>115</v>
      </c>
      <c r="I43" s="66" t="s">
        <v>292</v>
      </c>
      <c r="J43" s="211"/>
      <c r="K43" s="200">
        <v>0</v>
      </c>
      <c r="L43" s="7">
        <v>0</v>
      </c>
      <c r="M43" s="222">
        <v>38230</v>
      </c>
      <c r="N43" s="226">
        <v>250</v>
      </c>
      <c r="O43" s="232"/>
      <c r="P43" s="7"/>
      <c r="Q43" s="240">
        <v>38456</v>
      </c>
      <c r="R43" s="244">
        <f>N43</f>
        <v>250</v>
      </c>
      <c r="S43" s="206"/>
      <c r="T43" s="7"/>
      <c r="U43" s="269">
        <v>38923</v>
      </c>
      <c r="V43" s="7"/>
      <c r="W43" s="206"/>
      <c r="X43" s="282"/>
      <c r="Y43" s="7"/>
      <c r="Z43" s="193"/>
      <c r="AA43" s="7"/>
      <c r="AB43" s="8"/>
      <c r="AC43" s="18">
        <f t="shared" si="6"/>
        <v>0</v>
      </c>
      <c r="AD43" s="8">
        <f t="shared" si="7"/>
        <v>0</v>
      </c>
      <c r="AE43" s="8">
        <f t="shared" si="8"/>
        <v>0</v>
      </c>
      <c r="AF43" s="8">
        <f t="shared" si="9"/>
        <v>0</v>
      </c>
      <c r="AG43" s="8">
        <f t="shared" si="10"/>
        <v>500</v>
      </c>
      <c r="AH43" s="20">
        <f aca="true" t="shared" si="13" ref="AH43:AH64">SUM(AC43:AG43)</f>
        <v>500</v>
      </c>
      <c r="AI43" s="13"/>
      <c r="AJ43" s="40">
        <f aca="true" t="shared" si="14" ref="AJ43:AJ64">IF(AND(($A$2-J43)&lt;=30,($A$2-J43)&gt;=1),1,IF(AND(($A$2-J43)&lt;=60,($A$2-J43)&gt;=31),31,IF(AND(($A$2-J43)&lt;=90,($A$2-J43)&gt;=61),61,IF(AND(($A$2-J43)&lt;=120,($A$2-J43)&gt;=91),91,IF(($A$2-J43)&gt;=120,120,0)))))</f>
        <v>120</v>
      </c>
      <c r="AK43" s="40">
        <f t="shared" si="2"/>
        <v>120</v>
      </c>
      <c r="AL43" s="40">
        <f aca="true" t="shared" si="15" ref="AL43:AL64">IF(AND(($A$2-Q43)&lt;=30,($A$2-Q43)&gt;=1),1,IF(AND(($A$2-Q43)&lt;=60,($A$2-Q43)&gt;=31),31,IF(AND(($A$2-Q43)&lt;=90,($A$2-Q43)&gt;=61),61,IF(AND(($A$2-Q43)&lt;=120,($A$2-Q43)&gt;=91),91,IF(($A$2-Q43)&gt;=120,120,0)))))</f>
        <v>120</v>
      </c>
      <c r="AM43" s="40">
        <f aca="true" t="shared" si="16" ref="AM43:AM64">IF(AND(($A$2-U43)&lt;=30,($A$2-U43)&gt;=1),1,IF(AND(($A$2-U43)&lt;=60,($A$2-U43)&gt;=31),31,IF(AND(($A$2-U43)&lt;=90,($A$2-U43)&gt;=61),61,IF(AND(($A$2-U43)&lt;=120,($A$2-U43)&gt;=91),91,IF(($A$2-U43)&gt;=120,120,0)))))</f>
        <v>31</v>
      </c>
      <c r="AN43" s="40">
        <f aca="true" t="shared" si="17" ref="AN43:AN64">IF(AND(($A$2-Z43)&lt;=30,($A$2-Z43)&gt;=1),1,IF(AND(($A$2-Z43)&lt;=60,($A$2-Z43)&gt;=31),31,IF(AND(($A$2-Z43)&lt;=90,($A$2-Z43)&gt;=61),61,IF(AND(($A$2-Z43)&lt;=120,($A$2-Z43)&gt;=91),91,IF(($A$2-Z43)&gt;=120,120,0)))))</f>
        <v>120</v>
      </c>
      <c r="AP43" s="137"/>
    </row>
    <row r="44" spans="1:42" ht="12.75">
      <c r="A44" s="140" t="s">
        <v>13</v>
      </c>
      <c r="B44" s="67" t="s">
        <v>246</v>
      </c>
      <c r="C44" s="11" t="s">
        <v>183</v>
      </c>
      <c r="D44" t="s">
        <v>192</v>
      </c>
      <c r="E44" s="57" t="s">
        <v>177</v>
      </c>
      <c r="F44" s="57">
        <v>20036</v>
      </c>
      <c r="G44" s="76" t="s">
        <v>247</v>
      </c>
      <c r="H44" s="49" t="s">
        <v>116</v>
      </c>
      <c r="I44" s="64" t="s">
        <v>245</v>
      </c>
      <c r="J44" s="211"/>
      <c r="K44" s="200">
        <v>0</v>
      </c>
      <c r="L44" s="7">
        <v>0</v>
      </c>
      <c r="M44" s="222">
        <v>38230</v>
      </c>
      <c r="N44" s="226">
        <v>250</v>
      </c>
      <c r="O44" s="232"/>
      <c r="P44" s="7"/>
      <c r="Q44" s="240">
        <v>38456</v>
      </c>
      <c r="R44" s="244">
        <f>N44</f>
        <v>250</v>
      </c>
      <c r="S44" s="206">
        <v>38693</v>
      </c>
      <c r="T44" s="7">
        <v>250</v>
      </c>
      <c r="U44" s="269">
        <v>38923</v>
      </c>
      <c r="V44" s="7"/>
      <c r="W44" s="206"/>
      <c r="X44" s="282"/>
      <c r="Y44" s="7"/>
      <c r="Z44" s="193"/>
      <c r="AA44" s="7"/>
      <c r="AB44" s="8"/>
      <c r="AC44" s="18">
        <f t="shared" si="6"/>
        <v>0</v>
      </c>
      <c r="AD44" s="8">
        <f t="shared" si="7"/>
        <v>0</v>
      </c>
      <c r="AE44" s="8">
        <f t="shared" si="8"/>
        <v>0</v>
      </c>
      <c r="AF44" s="8">
        <f t="shared" si="9"/>
        <v>0</v>
      </c>
      <c r="AG44" s="8">
        <f t="shared" si="10"/>
        <v>250</v>
      </c>
      <c r="AH44" s="20">
        <f t="shared" si="13"/>
        <v>250</v>
      </c>
      <c r="AI44" s="13"/>
      <c r="AJ44" s="40">
        <f t="shared" si="14"/>
        <v>120</v>
      </c>
      <c r="AK44" s="40">
        <f t="shared" si="2"/>
        <v>120</v>
      </c>
      <c r="AL44" s="40">
        <f t="shared" si="15"/>
        <v>120</v>
      </c>
      <c r="AM44" s="40">
        <f t="shared" si="16"/>
        <v>31</v>
      </c>
      <c r="AN44" s="40">
        <f t="shared" si="17"/>
        <v>120</v>
      </c>
      <c r="AP44" s="137"/>
    </row>
    <row r="45" spans="1:42" ht="12.75">
      <c r="A45" s="140" t="s">
        <v>343</v>
      </c>
      <c r="B45" s="67" t="s">
        <v>64</v>
      </c>
      <c r="C45" s="11" t="s">
        <v>184</v>
      </c>
      <c r="D45" s="41" t="s">
        <v>221</v>
      </c>
      <c r="E45" s="57" t="s">
        <v>147</v>
      </c>
      <c r="F45" s="57">
        <v>10573</v>
      </c>
      <c r="G45" s="76">
        <v>9144172700</v>
      </c>
      <c r="H45" s="11"/>
      <c r="I45" s="64" t="s">
        <v>308</v>
      </c>
      <c r="J45" s="211"/>
      <c r="K45" s="200">
        <v>0</v>
      </c>
      <c r="L45" s="7">
        <v>0</v>
      </c>
      <c r="M45" s="222">
        <v>38045</v>
      </c>
      <c r="N45" s="200">
        <v>1000</v>
      </c>
      <c r="O45" s="232">
        <v>38045</v>
      </c>
      <c r="P45" s="7">
        <v>1000</v>
      </c>
      <c r="Q45" s="240">
        <v>38456</v>
      </c>
      <c r="R45" s="244">
        <f>N45</f>
        <v>1000</v>
      </c>
      <c r="S45" s="206">
        <v>38491</v>
      </c>
      <c r="T45" s="7">
        <v>1000</v>
      </c>
      <c r="U45" s="269">
        <v>38923</v>
      </c>
      <c r="V45" s="7"/>
      <c r="W45" s="206"/>
      <c r="X45" s="282"/>
      <c r="Y45" s="7"/>
      <c r="Z45" s="193"/>
      <c r="AA45" s="7"/>
      <c r="AB45" s="8"/>
      <c r="AC45" s="18">
        <f t="shared" si="6"/>
        <v>0</v>
      </c>
      <c r="AD45" s="8">
        <f t="shared" si="7"/>
        <v>0</v>
      </c>
      <c r="AE45" s="8">
        <f t="shared" si="8"/>
        <v>0</v>
      </c>
      <c r="AF45" s="8">
        <f t="shared" si="9"/>
        <v>0</v>
      </c>
      <c r="AG45" s="8">
        <f t="shared" si="10"/>
        <v>0</v>
      </c>
      <c r="AH45" s="20">
        <f t="shared" si="13"/>
        <v>0</v>
      </c>
      <c r="AI45" s="13"/>
      <c r="AJ45" s="40">
        <f t="shared" si="14"/>
        <v>120</v>
      </c>
      <c r="AK45" s="40">
        <f t="shared" si="2"/>
        <v>120</v>
      </c>
      <c r="AL45" s="40">
        <f t="shared" si="15"/>
        <v>120</v>
      </c>
      <c r="AM45" s="40">
        <f t="shared" si="16"/>
        <v>31</v>
      </c>
      <c r="AN45" s="40">
        <f t="shared" si="17"/>
        <v>120</v>
      </c>
      <c r="AP45" s="137"/>
    </row>
    <row r="46" spans="1:42" s="179" customFormat="1" ht="12.75" hidden="1">
      <c r="A46" s="266" t="s">
        <v>315</v>
      </c>
      <c r="B46" s="168" t="s">
        <v>64</v>
      </c>
      <c r="C46" s="169" t="s">
        <v>185</v>
      </c>
      <c r="D46" s="156" t="s">
        <v>192</v>
      </c>
      <c r="E46" s="170" t="s">
        <v>177</v>
      </c>
      <c r="F46" s="170">
        <v>20010</v>
      </c>
      <c r="G46" s="171">
        <v>2023288842</v>
      </c>
      <c r="H46" s="172" t="s">
        <v>117</v>
      </c>
      <c r="I46" s="173" t="s">
        <v>59</v>
      </c>
      <c r="J46" s="216">
        <v>37813</v>
      </c>
      <c r="K46" s="204">
        <v>500</v>
      </c>
      <c r="L46" s="175">
        <v>500</v>
      </c>
      <c r="M46" s="196">
        <v>38230</v>
      </c>
      <c r="N46" s="204">
        <f>K46</f>
        <v>500</v>
      </c>
      <c r="O46" s="237"/>
      <c r="P46" s="175"/>
      <c r="Q46" s="196"/>
      <c r="R46" s="204"/>
      <c r="S46" s="253"/>
      <c r="T46" s="175"/>
      <c r="U46" s="269">
        <v>38923</v>
      </c>
      <c r="V46" s="175"/>
      <c r="W46" s="253"/>
      <c r="X46" s="284"/>
      <c r="Y46" s="175"/>
      <c r="Z46" s="196"/>
      <c r="AA46" s="175"/>
      <c r="AB46" s="174"/>
      <c r="AC46" s="176">
        <f t="shared" si="6"/>
        <v>0</v>
      </c>
      <c r="AD46" s="174">
        <f t="shared" si="7"/>
        <v>0</v>
      </c>
      <c r="AE46" s="174">
        <f t="shared" si="8"/>
        <v>0</v>
      </c>
      <c r="AF46" s="174">
        <f t="shared" si="9"/>
        <v>0</v>
      </c>
      <c r="AG46" s="174">
        <f t="shared" si="10"/>
        <v>500</v>
      </c>
      <c r="AH46" s="164">
        <f t="shared" si="13"/>
        <v>500</v>
      </c>
      <c r="AI46" s="177"/>
      <c r="AJ46" s="178">
        <f t="shared" si="14"/>
        <v>120</v>
      </c>
      <c r="AK46" s="178">
        <f aca="true" t="shared" si="18" ref="AK46:AK64">IF(AND(($A$2-M46)&lt;=30,($A$2-M46)&gt;=1),1,IF(AND(($A$2-M46)&lt;=60,($A$2-M46)&gt;=31),31,IF(AND(($A$2-M46)&lt;=90,($A$2-M46)&gt;=61),61,IF(AND(($A$2-M46)&lt;=120,($A$2-M46)&gt;=91),91,IF(($A$2-M46)&gt;=120,120,0)))))</f>
        <v>120</v>
      </c>
      <c r="AL46" s="178">
        <f t="shared" si="15"/>
        <v>120</v>
      </c>
      <c r="AM46" s="178">
        <f t="shared" si="16"/>
        <v>31</v>
      </c>
      <c r="AN46" s="178">
        <f t="shared" si="17"/>
        <v>120</v>
      </c>
      <c r="AP46" s="156"/>
    </row>
    <row r="47" spans="1:42" s="167" customFormat="1" ht="12.75" hidden="1">
      <c r="A47" s="266" t="s">
        <v>317</v>
      </c>
      <c r="B47" s="154" t="s">
        <v>64</v>
      </c>
      <c r="C47" s="155" t="s">
        <v>186</v>
      </c>
      <c r="D47" s="156" t="s">
        <v>222</v>
      </c>
      <c r="E47" s="157" t="s">
        <v>187</v>
      </c>
      <c r="F47" s="157" t="s">
        <v>188</v>
      </c>
      <c r="G47" s="158">
        <v>6175474002</v>
      </c>
      <c r="H47" s="159" t="s">
        <v>118</v>
      </c>
      <c r="I47" s="180" t="s">
        <v>59</v>
      </c>
      <c r="J47" s="214"/>
      <c r="K47" s="203">
        <v>0</v>
      </c>
      <c r="L47" s="162">
        <v>0</v>
      </c>
      <c r="M47" s="225">
        <v>38230</v>
      </c>
      <c r="N47" s="230">
        <v>250</v>
      </c>
      <c r="O47" s="236"/>
      <c r="P47" s="162"/>
      <c r="Q47" s="192"/>
      <c r="R47" s="203"/>
      <c r="S47" s="252"/>
      <c r="T47" s="162"/>
      <c r="U47" s="269">
        <v>38923</v>
      </c>
      <c r="V47" s="162"/>
      <c r="W47" s="252"/>
      <c r="X47" s="283"/>
      <c r="Y47" s="162"/>
      <c r="Z47" s="194"/>
      <c r="AA47" s="162"/>
      <c r="AB47" s="161"/>
      <c r="AC47" s="163">
        <f t="shared" si="6"/>
        <v>0</v>
      </c>
      <c r="AD47" s="161">
        <f t="shared" si="7"/>
        <v>0</v>
      </c>
      <c r="AE47" s="161">
        <f t="shared" si="8"/>
        <v>0</v>
      </c>
      <c r="AF47" s="161">
        <f t="shared" si="9"/>
        <v>0</v>
      </c>
      <c r="AG47" s="161">
        <f t="shared" si="10"/>
        <v>250</v>
      </c>
      <c r="AH47" s="164">
        <f t="shared" si="13"/>
        <v>250</v>
      </c>
      <c r="AI47" s="165"/>
      <c r="AJ47" s="166">
        <f t="shared" si="14"/>
        <v>120</v>
      </c>
      <c r="AK47" s="166">
        <f t="shared" si="18"/>
        <v>120</v>
      </c>
      <c r="AL47" s="166">
        <f t="shared" si="15"/>
        <v>120</v>
      </c>
      <c r="AM47" s="166">
        <f t="shared" si="16"/>
        <v>31</v>
      </c>
      <c r="AN47" s="166">
        <f t="shared" si="17"/>
        <v>120</v>
      </c>
      <c r="AP47" s="156"/>
    </row>
    <row r="48" spans="1:42" ht="12.75">
      <c r="A48" s="140" t="s">
        <v>65</v>
      </c>
      <c r="B48" s="67" t="s">
        <v>64</v>
      </c>
      <c r="C48" s="11" t="s">
        <v>189</v>
      </c>
      <c r="D48" t="s">
        <v>223</v>
      </c>
      <c r="E48" s="57" t="s">
        <v>190</v>
      </c>
      <c r="F48" s="57">
        <v>78701</v>
      </c>
      <c r="G48" s="76">
        <v>5124770746</v>
      </c>
      <c r="H48" s="48" t="s">
        <v>120</v>
      </c>
      <c r="I48" s="64" t="s">
        <v>60</v>
      </c>
      <c r="J48" s="211"/>
      <c r="K48" s="200">
        <v>0</v>
      </c>
      <c r="L48" s="7">
        <v>0</v>
      </c>
      <c r="M48" s="222">
        <v>38079</v>
      </c>
      <c r="N48" s="200">
        <v>500</v>
      </c>
      <c r="O48" s="232">
        <v>38079</v>
      </c>
      <c r="P48" s="7">
        <v>500</v>
      </c>
      <c r="Q48" s="240">
        <v>38456</v>
      </c>
      <c r="R48" s="244">
        <f>N48</f>
        <v>500</v>
      </c>
      <c r="S48" s="206">
        <v>38475</v>
      </c>
      <c r="T48" s="7">
        <v>500</v>
      </c>
      <c r="U48" s="269">
        <v>38923</v>
      </c>
      <c r="V48" s="7"/>
      <c r="W48" s="206"/>
      <c r="X48" s="282"/>
      <c r="Y48" s="7"/>
      <c r="Z48" s="193"/>
      <c r="AA48" s="7"/>
      <c r="AB48" s="8"/>
      <c r="AC48" s="18">
        <f t="shared" si="6"/>
        <v>0</v>
      </c>
      <c r="AD48" s="8">
        <f t="shared" si="7"/>
        <v>0</v>
      </c>
      <c r="AE48" s="8">
        <f t="shared" si="8"/>
        <v>0</v>
      </c>
      <c r="AF48" s="8">
        <f t="shared" si="9"/>
        <v>0</v>
      </c>
      <c r="AG48" s="8">
        <f t="shared" si="10"/>
        <v>0</v>
      </c>
      <c r="AH48" s="20">
        <f t="shared" si="13"/>
        <v>0</v>
      </c>
      <c r="AI48" s="13"/>
      <c r="AJ48" s="40">
        <f t="shared" si="14"/>
        <v>120</v>
      </c>
      <c r="AK48" s="40">
        <f t="shared" si="18"/>
        <v>120</v>
      </c>
      <c r="AL48" s="40">
        <f t="shared" si="15"/>
        <v>120</v>
      </c>
      <c r="AM48" s="40">
        <f t="shared" si="16"/>
        <v>31</v>
      </c>
      <c r="AN48" s="40">
        <f t="shared" si="17"/>
        <v>120</v>
      </c>
      <c r="AP48" s="137"/>
    </row>
    <row r="49" spans="1:42" ht="12.75" hidden="1">
      <c r="A49" s="266" t="s">
        <v>321</v>
      </c>
      <c r="B49" s="118" t="s">
        <v>227</v>
      </c>
      <c r="C49" s="129" t="s">
        <v>191</v>
      </c>
      <c r="D49" s="120" t="s">
        <v>192</v>
      </c>
      <c r="E49" s="121" t="s">
        <v>177</v>
      </c>
      <c r="F49" s="121">
        <v>20036</v>
      </c>
      <c r="G49" s="121" t="s">
        <v>239</v>
      </c>
      <c r="H49" s="131" t="s">
        <v>121</v>
      </c>
      <c r="I49" s="132" t="s">
        <v>226</v>
      </c>
      <c r="J49" s="214"/>
      <c r="K49" s="203">
        <v>0</v>
      </c>
      <c r="L49" s="126">
        <v>0</v>
      </c>
      <c r="M49" s="225">
        <v>38056</v>
      </c>
      <c r="N49" s="203">
        <v>500</v>
      </c>
      <c r="O49" s="236">
        <v>38056</v>
      </c>
      <c r="P49" s="126">
        <v>500</v>
      </c>
      <c r="Q49" s="192"/>
      <c r="R49" s="203"/>
      <c r="S49" s="252"/>
      <c r="T49" s="126"/>
      <c r="U49" s="269">
        <v>38923</v>
      </c>
      <c r="V49" s="162"/>
      <c r="W49" s="252"/>
      <c r="X49" s="285"/>
      <c r="Y49" s="162"/>
      <c r="Z49" s="192"/>
      <c r="AA49" s="126"/>
      <c r="AB49" s="125"/>
      <c r="AC49" s="127">
        <f t="shared" si="6"/>
        <v>0</v>
      </c>
      <c r="AD49" s="125">
        <f t="shared" si="7"/>
        <v>0</v>
      </c>
      <c r="AE49" s="125">
        <f t="shared" si="8"/>
        <v>0</v>
      </c>
      <c r="AF49" s="125">
        <f t="shared" si="9"/>
        <v>0</v>
      </c>
      <c r="AG49" s="125">
        <f t="shared" si="10"/>
        <v>0</v>
      </c>
      <c r="AH49" s="128">
        <f t="shared" si="13"/>
        <v>0</v>
      </c>
      <c r="AI49" s="133"/>
      <c r="AJ49" s="130">
        <f t="shared" si="14"/>
        <v>120</v>
      </c>
      <c r="AK49" s="130">
        <f t="shared" si="18"/>
        <v>120</v>
      </c>
      <c r="AL49" s="130">
        <f t="shared" si="15"/>
        <v>120</v>
      </c>
      <c r="AM49" s="130">
        <f t="shared" si="16"/>
        <v>31</v>
      </c>
      <c r="AN49" s="130">
        <f t="shared" si="17"/>
        <v>120</v>
      </c>
      <c r="AP49" s="137"/>
    </row>
    <row r="50" spans="1:42" ht="12.75">
      <c r="A50" s="140" t="s">
        <v>15</v>
      </c>
      <c r="B50" s="67" t="s">
        <v>64</v>
      </c>
      <c r="C50" s="47" t="s">
        <v>193</v>
      </c>
      <c r="D50" s="41" t="s">
        <v>192</v>
      </c>
      <c r="E50" s="57" t="s">
        <v>177</v>
      </c>
      <c r="F50" s="57">
        <v>20036</v>
      </c>
      <c r="G50" s="76" t="s">
        <v>59</v>
      </c>
      <c r="H50" s="49" t="s">
        <v>122</v>
      </c>
      <c r="I50" s="63" t="s">
        <v>59</v>
      </c>
      <c r="J50" s="211">
        <v>37825</v>
      </c>
      <c r="K50" s="200">
        <v>1000</v>
      </c>
      <c r="L50" s="7">
        <v>1000</v>
      </c>
      <c r="M50" s="222">
        <v>38126</v>
      </c>
      <c r="N50" s="200">
        <v>400</v>
      </c>
      <c r="O50" s="232">
        <v>38126</v>
      </c>
      <c r="P50" s="7">
        <v>400</v>
      </c>
      <c r="Q50" s="240">
        <v>38456</v>
      </c>
      <c r="R50" s="244">
        <v>1000</v>
      </c>
      <c r="S50" s="206">
        <v>38792</v>
      </c>
      <c r="T50" s="7">
        <v>1000</v>
      </c>
      <c r="U50" s="269">
        <v>38923</v>
      </c>
      <c r="V50" s="7"/>
      <c r="W50" s="206"/>
      <c r="X50" s="282"/>
      <c r="Y50" s="7"/>
      <c r="Z50" s="191"/>
      <c r="AA50" s="7"/>
      <c r="AB50" s="8"/>
      <c r="AC50" s="18">
        <f t="shared" si="6"/>
        <v>0</v>
      </c>
      <c r="AD50" s="8">
        <f t="shared" si="7"/>
        <v>0</v>
      </c>
      <c r="AE50" s="8">
        <f t="shared" si="8"/>
        <v>0</v>
      </c>
      <c r="AF50" s="8">
        <f t="shared" si="9"/>
        <v>0</v>
      </c>
      <c r="AG50" s="8">
        <f t="shared" si="10"/>
        <v>0</v>
      </c>
      <c r="AH50" s="20">
        <f t="shared" si="13"/>
        <v>0</v>
      </c>
      <c r="AI50" s="13"/>
      <c r="AJ50" s="40">
        <f t="shared" si="14"/>
        <v>120</v>
      </c>
      <c r="AK50" s="40">
        <f t="shared" si="18"/>
        <v>120</v>
      </c>
      <c r="AL50" s="40">
        <f t="shared" si="15"/>
        <v>120</v>
      </c>
      <c r="AM50" s="40">
        <f t="shared" si="16"/>
        <v>31</v>
      </c>
      <c r="AN50" s="40">
        <f t="shared" si="17"/>
        <v>120</v>
      </c>
      <c r="AP50" s="137"/>
    </row>
    <row r="51" spans="1:42" ht="12.75">
      <c r="A51" s="140" t="s">
        <v>14</v>
      </c>
      <c r="B51" s="67" t="s">
        <v>265</v>
      </c>
      <c r="C51" s="47" t="s">
        <v>194</v>
      </c>
      <c r="D51" s="41" t="s">
        <v>202</v>
      </c>
      <c r="E51" s="57" t="s">
        <v>147</v>
      </c>
      <c r="F51" s="57">
        <v>10003</v>
      </c>
      <c r="G51" s="78">
        <v>2122095401</v>
      </c>
      <c r="H51" s="49" t="s">
        <v>123</v>
      </c>
      <c r="I51" s="64" t="s">
        <v>266</v>
      </c>
      <c r="J51" s="211">
        <v>37833</v>
      </c>
      <c r="K51" s="200">
        <v>1000</v>
      </c>
      <c r="L51" s="7">
        <v>1000</v>
      </c>
      <c r="M51" s="222">
        <v>38230</v>
      </c>
      <c r="N51" s="200">
        <f>K51</f>
        <v>1000</v>
      </c>
      <c r="O51" s="232">
        <v>38267</v>
      </c>
      <c r="P51" s="7">
        <v>1000</v>
      </c>
      <c r="Q51" s="240">
        <v>38456</v>
      </c>
      <c r="R51" s="244">
        <f aca="true" t="shared" si="19" ref="R51:R56">N51</f>
        <v>1000</v>
      </c>
      <c r="S51" s="206">
        <v>38472</v>
      </c>
      <c r="T51" s="7">
        <v>1000</v>
      </c>
      <c r="U51" s="269">
        <v>38882</v>
      </c>
      <c r="V51" s="7">
        <v>1000</v>
      </c>
      <c r="W51" s="206">
        <v>38904</v>
      </c>
      <c r="X51" s="282">
        <v>1000</v>
      </c>
      <c r="Y51" s="7"/>
      <c r="Z51" s="191"/>
      <c r="AA51" s="7"/>
      <c r="AB51" s="8"/>
      <c r="AC51" s="18">
        <f t="shared" si="6"/>
        <v>0</v>
      </c>
      <c r="AD51" s="8">
        <f t="shared" si="7"/>
        <v>0</v>
      </c>
      <c r="AE51" s="8">
        <f t="shared" si="8"/>
        <v>0</v>
      </c>
      <c r="AF51" s="8">
        <f t="shared" si="9"/>
        <v>0</v>
      </c>
      <c r="AG51" s="8">
        <f t="shared" si="10"/>
        <v>0</v>
      </c>
      <c r="AH51" s="20">
        <f t="shared" si="13"/>
        <v>0</v>
      </c>
      <c r="AI51" s="12"/>
      <c r="AJ51" s="40">
        <f t="shared" si="14"/>
        <v>120</v>
      </c>
      <c r="AK51" s="40">
        <f t="shared" si="18"/>
        <v>120</v>
      </c>
      <c r="AL51" s="40">
        <f t="shared" si="15"/>
        <v>120</v>
      </c>
      <c r="AM51" s="40">
        <f t="shared" si="16"/>
        <v>91</v>
      </c>
      <c r="AN51" s="40">
        <f t="shared" si="17"/>
        <v>120</v>
      </c>
      <c r="AP51" s="137"/>
    </row>
    <row r="52" spans="1:42" ht="12.75">
      <c r="A52" s="140" t="s">
        <v>21</v>
      </c>
      <c r="B52" s="67" t="s">
        <v>293</v>
      </c>
      <c r="C52" s="47" t="s">
        <v>195</v>
      </c>
      <c r="D52" s="41" t="s">
        <v>202</v>
      </c>
      <c r="E52" s="57" t="s">
        <v>147</v>
      </c>
      <c r="F52" s="57">
        <v>10013</v>
      </c>
      <c r="G52" s="78">
        <v>2126298802</v>
      </c>
      <c r="H52" s="49" t="s">
        <v>124</v>
      </c>
      <c r="I52" s="64" t="s">
        <v>294</v>
      </c>
      <c r="J52" s="211">
        <v>37861</v>
      </c>
      <c r="K52" s="200">
        <v>1000</v>
      </c>
      <c r="L52" s="7">
        <v>1000</v>
      </c>
      <c r="M52" s="222">
        <v>38230</v>
      </c>
      <c r="N52" s="200">
        <f>K52</f>
        <v>1000</v>
      </c>
      <c r="O52" s="232"/>
      <c r="P52" s="7"/>
      <c r="Q52" s="240">
        <v>38456</v>
      </c>
      <c r="R52" s="244">
        <f t="shared" si="19"/>
        <v>1000</v>
      </c>
      <c r="S52" s="206"/>
      <c r="T52" s="7"/>
      <c r="U52" s="269">
        <v>38923</v>
      </c>
      <c r="V52" s="7"/>
      <c r="W52" s="200"/>
      <c r="X52" s="282"/>
      <c r="Y52" s="7"/>
      <c r="Z52" s="191"/>
      <c r="AA52" s="7"/>
      <c r="AB52" s="8"/>
      <c r="AC52" s="18">
        <f t="shared" si="6"/>
        <v>0</v>
      </c>
      <c r="AD52" s="8">
        <f t="shared" si="7"/>
        <v>0</v>
      </c>
      <c r="AE52" s="8">
        <f t="shared" si="8"/>
        <v>0</v>
      </c>
      <c r="AF52" s="8">
        <f t="shared" si="9"/>
        <v>0</v>
      </c>
      <c r="AG52" s="8">
        <f t="shared" si="10"/>
        <v>2000</v>
      </c>
      <c r="AH52" s="20">
        <f t="shared" si="13"/>
        <v>2000</v>
      </c>
      <c r="AI52" s="12"/>
      <c r="AJ52" s="40">
        <f t="shared" si="14"/>
        <v>120</v>
      </c>
      <c r="AK52" s="40">
        <f t="shared" si="18"/>
        <v>120</v>
      </c>
      <c r="AL52" s="40">
        <f t="shared" si="15"/>
        <v>120</v>
      </c>
      <c r="AM52" s="40">
        <f t="shared" si="16"/>
        <v>31</v>
      </c>
      <c r="AN52" s="40">
        <f t="shared" si="17"/>
        <v>120</v>
      </c>
      <c r="AP52" s="137"/>
    </row>
    <row r="53" spans="1:42" ht="12.75">
      <c r="A53" s="140" t="s">
        <v>16</v>
      </c>
      <c r="B53" s="67" t="s">
        <v>244</v>
      </c>
      <c r="C53" s="11" t="s">
        <v>196</v>
      </c>
      <c r="D53" t="s">
        <v>224</v>
      </c>
      <c r="E53" s="57" t="s">
        <v>197</v>
      </c>
      <c r="F53" s="57">
        <v>53703</v>
      </c>
      <c r="G53" s="76">
        <v>6082574626</v>
      </c>
      <c r="H53" s="49" t="s">
        <v>125</v>
      </c>
      <c r="I53" s="63" t="s">
        <v>59</v>
      </c>
      <c r="J53" s="211"/>
      <c r="K53" s="200">
        <v>0</v>
      </c>
      <c r="L53" s="7">
        <v>0</v>
      </c>
      <c r="M53" s="222">
        <v>38009</v>
      </c>
      <c r="N53" s="200">
        <v>1000</v>
      </c>
      <c r="O53" s="232">
        <v>38009</v>
      </c>
      <c r="P53" s="7">
        <v>1000</v>
      </c>
      <c r="Q53" s="240">
        <v>38456</v>
      </c>
      <c r="R53" s="244">
        <f t="shared" si="19"/>
        <v>1000</v>
      </c>
      <c r="S53" s="206"/>
      <c r="T53" s="7"/>
      <c r="U53" s="269">
        <v>38923</v>
      </c>
      <c r="V53" s="7"/>
      <c r="W53" s="200"/>
      <c r="X53" s="282"/>
      <c r="Y53" s="7"/>
      <c r="Z53" s="193"/>
      <c r="AA53" s="7"/>
      <c r="AB53" s="8"/>
      <c r="AC53" s="18">
        <f t="shared" si="6"/>
        <v>0</v>
      </c>
      <c r="AD53" s="8">
        <f t="shared" si="7"/>
        <v>0</v>
      </c>
      <c r="AE53" s="8">
        <f t="shared" si="8"/>
        <v>0</v>
      </c>
      <c r="AF53" s="8">
        <f t="shared" si="9"/>
        <v>0</v>
      </c>
      <c r="AG53" s="8">
        <f t="shared" si="10"/>
        <v>1000</v>
      </c>
      <c r="AH53" s="20">
        <f t="shared" si="13"/>
        <v>1000</v>
      </c>
      <c r="AI53" s="13"/>
      <c r="AJ53" s="40">
        <f t="shared" si="14"/>
        <v>120</v>
      </c>
      <c r="AK53" s="40">
        <f t="shared" si="18"/>
        <v>120</v>
      </c>
      <c r="AL53" s="40">
        <f t="shared" si="15"/>
        <v>120</v>
      </c>
      <c r="AM53" s="40">
        <f t="shared" si="16"/>
        <v>31</v>
      </c>
      <c r="AN53" s="40">
        <f t="shared" si="17"/>
        <v>120</v>
      </c>
      <c r="AP53" s="137"/>
    </row>
    <row r="54" spans="1:42" ht="12.75">
      <c r="A54" s="140" t="s">
        <v>66</v>
      </c>
      <c r="B54" s="67" t="s">
        <v>68</v>
      </c>
      <c r="C54" s="11" t="s">
        <v>252</v>
      </c>
      <c r="D54" s="41" t="s">
        <v>253</v>
      </c>
      <c r="E54" s="57" t="s">
        <v>254</v>
      </c>
      <c r="F54" s="57">
        <v>55102</v>
      </c>
      <c r="G54" s="77" t="s">
        <v>255</v>
      </c>
      <c r="H54" s="50" t="s">
        <v>126</v>
      </c>
      <c r="I54" s="64" t="s">
        <v>67</v>
      </c>
      <c r="J54" s="211"/>
      <c r="K54" s="200">
        <v>0</v>
      </c>
      <c r="L54" s="7">
        <v>0</v>
      </c>
      <c r="M54" s="222">
        <v>38230</v>
      </c>
      <c r="N54" s="200">
        <v>250</v>
      </c>
      <c r="O54" s="232">
        <v>38247</v>
      </c>
      <c r="P54" s="7">
        <v>250</v>
      </c>
      <c r="Q54" s="240">
        <v>38456</v>
      </c>
      <c r="R54" s="244">
        <f t="shared" si="19"/>
        <v>250</v>
      </c>
      <c r="S54" s="206">
        <v>38483</v>
      </c>
      <c r="T54" s="7">
        <v>250</v>
      </c>
      <c r="U54" s="269">
        <v>38923</v>
      </c>
      <c r="V54" s="7">
        <v>250</v>
      </c>
      <c r="W54" s="206">
        <v>38941</v>
      </c>
      <c r="X54" s="282">
        <v>250</v>
      </c>
      <c r="Y54" s="7"/>
      <c r="Z54" s="193"/>
      <c r="AA54" s="7"/>
      <c r="AB54" s="8"/>
      <c r="AC54" s="18">
        <f t="shared" si="6"/>
        <v>0</v>
      </c>
      <c r="AD54" s="8">
        <f t="shared" si="7"/>
        <v>0</v>
      </c>
      <c r="AE54" s="8">
        <f t="shared" si="8"/>
        <v>0</v>
      </c>
      <c r="AF54" s="8">
        <f t="shared" si="9"/>
        <v>0</v>
      </c>
      <c r="AG54" s="8">
        <f t="shared" si="10"/>
        <v>0</v>
      </c>
      <c r="AH54" s="20">
        <f t="shared" si="13"/>
        <v>0</v>
      </c>
      <c r="AI54" s="13"/>
      <c r="AJ54" s="40">
        <f t="shared" si="14"/>
        <v>120</v>
      </c>
      <c r="AK54" s="40">
        <f t="shared" si="18"/>
        <v>120</v>
      </c>
      <c r="AL54" s="40">
        <f t="shared" si="15"/>
        <v>120</v>
      </c>
      <c r="AM54" s="40">
        <f t="shared" si="16"/>
        <v>31</v>
      </c>
      <c r="AN54" s="40">
        <f t="shared" si="17"/>
        <v>120</v>
      </c>
      <c r="AP54" s="137"/>
    </row>
    <row r="55" spans="1:42" ht="12.75">
      <c r="A55" s="140" t="s">
        <v>17</v>
      </c>
      <c r="B55" s="67" t="s">
        <v>295</v>
      </c>
      <c r="C55" s="47" t="s">
        <v>198</v>
      </c>
      <c r="D55" s="41" t="s">
        <v>207</v>
      </c>
      <c r="E55" s="57" t="s">
        <v>148</v>
      </c>
      <c r="F55" s="57" t="s">
        <v>199</v>
      </c>
      <c r="G55" s="75" t="s">
        <v>234</v>
      </c>
      <c r="H55" s="49" t="s">
        <v>127</v>
      </c>
      <c r="I55" s="66" t="s">
        <v>296</v>
      </c>
      <c r="J55" s="215">
        <v>37831</v>
      </c>
      <c r="K55" s="200">
        <v>100</v>
      </c>
      <c r="L55" s="7">
        <v>100</v>
      </c>
      <c r="M55" s="222">
        <v>38230</v>
      </c>
      <c r="N55" s="200">
        <f>K55</f>
        <v>100</v>
      </c>
      <c r="O55" s="232"/>
      <c r="P55" s="7"/>
      <c r="Q55" s="240">
        <v>38456</v>
      </c>
      <c r="R55" s="244">
        <f t="shared" si="19"/>
        <v>100</v>
      </c>
      <c r="S55" s="206"/>
      <c r="T55" s="7"/>
      <c r="U55" s="269">
        <v>38923</v>
      </c>
      <c r="V55" s="7"/>
      <c r="W55" s="200"/>
      <c r="X55" s="282"/>
      <c r="Y55" s="7"/>
      <c r="Z55" s="193"/>
      <c r="AA55" s="7"/>
      <c r="AB55" s="8"/>
      <c r="AC55" s="18">
        <f t="shared" si="6"/>
        <v>0</v>
      </c>
      <c r="AD55" s="8">
        <f t="shared" si="7"/>
        <v>0</v>
      </c>
      <c r="AE55" s="8">
        <f t="shared" si="8"/>
        <v>0</v>
      </c>
      <c r="AF55" s="8">
        <f t="shared" si="9"/>
        <v>0</v>
      </c>
      <c r="AG55" s="8">
        <f t="shared" si="10"/>
        <v>200</v>
      </c>
      <c r="AH55" s="20">
        <f t="shared" si="13"/>
        <v>200</v>
      </c>
      <c r="AI55" s="13"/>
      <c r="AJ55" s="40">
        <f t="shared" si="14"/>
        <v>120</v>
      </c>
      <c r="AK55" s="40">
        <f t="shared" si="18"/>
        <v>120</v>
      </c>
      <c r="AL55" s="40">
        <f t="shared" si="15"/>
        <v>120</v>
      </c>
      <c r="AM55" s="40">
        <f t="shared" si="16"/>
        <v>31</v>
      </c>
      <c r="AN55" s="40">
        <f t="shared" si="17"/>
        <v>120</v>
      </c>
      <c r="AP55" s="137"/>
    </row>
    <row r="56" spans="1:42" ht="12.75">
      <c r="A56" s="140" t="s">
        <v>140</v>
      </c>
      <c r="B56" s="67" t="s">
        <v>297</v>
      </c>
      <c r="C56" s="11" t="s">
        <v>200</v>
      </c>
      <c r="D56" s="41" t="s">
        <v>202</v>
      </c>
      <c r="E56" s="57" t="s">
        <v>147</v>
      </c>
      <c r="F56" s="57">
        <v>10113</v>
      </c>
      <c r="G56" s="77" t="s">
        <v>59</v>
      </c>
      <c r="H56" s="49" t="s">
        <v>119</v>
      </c>
      <c r="I56" s="64" t="s">
        <v>298</v>
      </c>
      <c r="J56" s="211"/>
      <c r="K56" s="200">
        <v>0</v>
      </c>
      <c r="L56" s="7">
        <v>0</v>
      </c>
      <c r="M56" s="222">
        <v>38230</v>
      </c>
      <c r="N56" s="226">
        <v>250</v>
      </c>
      <c r="O56" s="232"/>
      <c r="P56" s="7"/>
      <c r="Q56" s="240">
        <v>38456</v>
      </c>
      <c r="R56" s="244">
        <f t="shared" si="19"/>
        <v>250</v>
      </c>
      <c r="S56" s="206"/>
      <c r="T56" s="7"/>
      <c r="U56" s="269">
        <v>38923</v>
      </c>
      <c r="V56" s="7"/>
      <c r="W56" s="200"/>
      <c r="X56" s="282"/>
      <c r="Y56" s="7"/>
      <c r="Z56" s="193"/>
      <c r="AA56" s="7"/>
      <c r="AB56" s="8"/>
      <c r="AC56" s="18">
        <f t="shared" si="6"/>
        <v>0</v>
      </c>
      <c r="AD56" s="8">
        <f t="shared" si="7"/>
        <v>0</v>
      </c>
      <c r="AE56" s="8">
        <f t="shared" si="8"/>
        <v>0</v>
      </c>
      <c r="AF56" s="8">
        <f t="shared" si="9"/>
        <v>0</v>
      </c>
      <c r="AG56" s="8">
        <f t="shared" si="10"/>
        <v>500</v>
      </c>
      <c r="AH56" s="20">
        <f t="shared" si="13"/>
        <v>500</v>
      </c>
      <c r="AI56" s="13"/>
      <c r="AJ56" s="40">
        <f t="shared" si="14"/>
        <v>120</v>
      </c>
      <c r="AK56" s="40">
        <f t="shared" si="18"/>
        <v>120</v>
      </c>
      <c r="AL56" s="40">
        <f t="shared" si="15"/>
        <v>120</v>
      </c>
      <c r="AM56" s="40">
        <f t="shared" si="16"/>
        <v>31</v>
      </c>
      <c r="AN56" s="40">
        <f t="shared" si="17"/>
        <v>120</v>
      </c>
      <c r="AP56" s="137"/>
    </row>
    <row r="57" spans="1:42" ht="12.75" hidden="1">
      <c r="A57" s="140" t="s">
        <v>18</v>
      </c>
      <c r="B57" s="100" t="s">
        <v>137</v>
      </c>
      <c r="C57" s="101" t="s">
        <v>201</v>
      </c>
      <c r="D57" s="110" t="s">
        <v>225</v>
      </c>
      <c r="E57" s="103" t="s">
        <v>148</v>
      </c>
      <c r="F57" s="103">
        <v>90403</v>
      </c>
      <c r="G57" s="112" t="s">
        <v>251</v>
      </c>
      <c r="H57" s="113" t="s">
        <v>128</v>
      </c>
      <c r="I57" s="117" t="s">
        <v>136</v>
      </c>
      <c r="J57" s="217">
        <v>37840</v>
      </c>
      <c r="K57" s="201">
        <v>250</v>
      </c>
      <c r="L57" s="106">
        <v>250</v>
      </c>
      <c r="M57" s="223">
        <v>38230</v>
      </c>
      <c r="N57" s="201">
        <f>K57</f>
        <v>250</v>
      </c>
      <c r="O57" s="233">
        <v>38247</v>
      </c>
      <c r="P57" s="106">
        <v>250</v>
      </c>
      <c r="Q57" s="208"/>
      <c r="R57" s="201"/>
      <c r="S57" s="250"/>
      <c r="T57" s="106"/>
      <c r="U57" s="271"/>
      <c r="V57" s="106"/>
      <c r="W57" s="201"/>
      <c r="X57" s="286"/>
      <c r="Y57" s="106"/>
      <c r="Z57" s="197"/>
      <c r="AA57" s="106"/>
      <c r="AB57" s="105"/>
      <c r="AC57" s="107">
        <f t="shared" si="6"/>
        <v>0</v>
      </c>
      <c r="AD57" s="105">
        <f t="shared" si="7"/>
        <v>0</v>
      </c>
      <c r="AE57" s="105">
        <f t="shared" si="8"/>
        <v>0</v>
      </c>
      <c r="AF57" s="105">
        <f t="shared" si="9"/>
        <v>0</v>
      </c>
      <c r="AG57" s="105">
        <f t="shared" si="10"/>
        <v>0</v>
      </c>
      <c r="AH57" s="108">
        <f t="shared" si="13"/>
        <v>0</v>
      </c>
      <c r="AI57" s="115"/>
      <c r="AJ57" s="109">
        <f t="shared" si="14"/>
        <v>120</v>
      </c>
      <c r="AK57" s="109">
        <f t="shared" si="18"/>
        <v>120</v>
      </c>
      <c r="AL57" s="109">
        <f t="shared" si="15"/>
        <v>120</v>
      </c>
      <c r="AM57" s="109">
        <f t="shared" si="16"/>
        <v>120</v>
      </c>
      <c r="AN57" s="109">
        <f t="shared" si="17"/>
        <v>120</v>
      </c>
      <c r="AP57" s="137"/>
    </row>
    <row r="58" spans="1:42" s="151" customFormat="1" ht="12.75">
      <c r="A58" s="140" t="s">
        <v>329</v>
      </c>
      <c r="B58" s="140" t="s">
        <v>330</v>
      </c>
      <c r="C58" s="254" t="s">
        <v>331</v>
      </c>
      <c r="D58" s="142" t="s">
        <v>333</v>
      </c>
      <c r="E58" s="143" t="s">
        <v>148</v>
      </c>
      <c r="F58" s="143">
        <v>95827</v>
      </c>
      <c r="G58" s="185" t="s">
        <v>332</v>
      </c>
      <c r="H58" s="145" t="s">
        <v>334</v>
      </c>
      <c r="I58" s="255" t="s">
        <v>335</v>
      </c>
      <c r="J58" s="256"/>
      <c r="K58" s="202"/>
      <c r="L58" s="148"/>
      <c r="M58" s="224"/>
      <c r="N58" s="202"/>
      <c r="O58" s="234"/>
      <c r="P58" s="148"/>
      <c r="Q58" s="190"/>
      <c r="R58" s="202"/>
      <c r="S58" s="290"/>
      <c r="T58" s="147"/>
      <c r="U58" s="272">
        <v>38882</v>
      </c>
      <c r="V58" s="148">
        <v>1000</v>
      </c>
      <c r="W58" s="251">
        <v>38910</v>
      </c>
      <c r="X58" s="287">
        <v>1000</v>
      </c>
      <c r="Y58" s="148"/>
      <c r="Z58" s="257"/>
      <c r="AA58" s="148"/>
      <c r="AB58" s="147"/>
      <c r="AC58" s="149">
        <f>SUM(IF(AJ58=1,K58-L58,0),IF(AK58=1,N58-P58,0),IF(AL58=1,R58-T58,0),IF(AM58=1,V58-X58,0),IF(AN58=1,Z58-AB58,0))</f>
        <v>0</v>
      </c>
      <c r="AD58" s="147">
        <f>SUM(IF(AJ58=31,K58-L58,0),IF(AK58=31,N58-P58,0),IF(AL58=31,R58-T58,0),IF(AM58=31,V58-X58,0),IF(AN58=31,Z58-AB58,0))</f>
        <v>0</v>
      </c>
      <c r="AE58" s="147">
        <f>SUM(IF(AJ58=61,K58-L58,0),IF(AK58=61,N58-P58,0),IF(AL58=61,R58-T58,0),IF(AM58=61,V58-X58,0),IF(AN58=61,Z58-AB58,0))</f>
        <v>0</v>
      </c>
      <c r="AF58" s="147">
        <f>SUM(IF(AJ58=91,K58-L58,0),IF(AK58=91,N58-P58,0),IF(AL58=91,R58-T58,0),IF(AM58=91,V58-X58,0),IF(AN58=91,Z58-AB58,0))</f>
        <v>0</v>
      </c>
      <c r="AG58" s="147">
        <f>SUM(IF(AJ58=120,K58-L58,0),IF(AK58=120,N58-P58,0),IF(AL58=120,R58-T58,0),IF(AM58=120,V58-X58,0),IF(AN58=120,Z58-AB58,0))</f>
        <v>0</v>
      </c>
      <c r="AH58" s="150">
        <f>SUM(AC58:AG58)</f>
        <v>0</v>
      </c>
      <c r="AI58" s="258"/>
      <c r="AJ58" s="152">
        <f>IF(AND(($A$2-J58)&lt;=30,($A$2-J58)&gt;=1),1,IF(AND(($A$2-J58)&lt;=60,($A$2-J58)&gt;=31),31,IF(AND(($A$2-J58)&lt;=90,($A$2-J58)&gt;=61),61,IF(AND(($A$2-J58)&lt;=120,($A$2-J58)&gt;=91),91,IF(($A$2-J58)&gt;=120,120,0)))))</f>
        <v>120</v>
      </c>
      <c r="AK58" s="152">
        <f>IF(AND(($A$2-M58)&lt;=30,($A$2-M58)&gt;=1),1,IF(AND(($A$2-M58)&lt;=60,($A$2-M58)&gt;=31),31,IF(AND(($A$2-M58)&lt;=90,($A$2-M58)&gt;=61),61,IF(AND(($A$2-M58)&lt;=120,($A$2-M58)&gt;=91),91,IF(($A$2-M58)&gt;=120,120,0)))))</f>
        <v>120</v>
      </c>
      <c r="AL58" s="152">
        <f>IF(AND(($A$2-Q58)&lt;=30,($A$2-Q58)&gt;=1),1,IF(AND(($A$2-Q58)&lt;=60,($A$2-Q58)&gt;=31),31,IF(AND(($A$2-Q58)&lt;=90,($A$2-Q58)&gt;=61),61,IF(AND(($A$2-Q58)&lt;=120,($A$2-Q58)&gt;=91),91,IF(($A$2-Q58)&gt;=120,120,0)))))</f>
        <v>120</v>
      </c>
      <c r="AM58" s="152">
        <f>IF(AND(($A$2-U58)&lt;=30,($A$2-U58)&gt;=1),1,IF(AND(($A$2-U58)&lt;=60,($A$2-U58)&gt;=31),31,IF(AND(($A$2-U58)&lt;=90,($A$2-U58)&gt;=61),61,IF(AND(($A$2-U58)&lt;=120,($A$2-U58)&gt;=91),91,IF(($A$2-U58)&gt;=120,120,0)))))</f>
        <v>91</v>
      </c>
      <c r="AN58" s="152">
        <f>IF(AND(($A$2-Z58)&lt;=30,($A$2-Z58)&gt;=1),1,IF(AND(($A$2-Z58)&lt;=60,($A$2-Z58)&gt;=31),31,IF(AND(($A$2-Z58)&lt;=90,($A$2-Z58)&gt;=61),61,IF(AND(($A$2-Z58)&lt;=120,($A$2-Z58)&gt;=91),91,IF(($A$2-Z58)&gt;=120,120,0)))))</f>
        <v>120</v>
      </c>
      <c r="AP58" s="142"/>
    </row>
    <row r="59" spans="1:42" s="167" customFormat="1" ht="12.75" hidden="1">
      <c r="A59" s="266" t="s">
        <v>314</v>
      </c>
      <c r="B59" s="154" t="s">
        <v>248</v>
      </c>
      <c r="C59" s="155"/>
      <c r="D59" s="156"/>
      <c r="E59" s="157"/>
      <c r="F59" s="157"/>
      <c r="G59" s="158"/>
      <c r="H59" s="159" t="s">
        <v>129</v>
      </c>
      <c r="I59" s="160" t="s">
        <v>81</v>
      </c>
      <c r="J59" s="214"/>
      <c r="K59" s="203">
        <v>0</v>
      </c>
      <c r="L59" s="162">
        <v>0</v>
      </c>
      <c r="M59" s="225">
        <v>38230</v>
      </c>
      <c r="N59" s="230">
        <v>50</v>
      </c>
      <c r="O59" s="236"/>
      <c r="P59" s="162"/>
      <c r="Q59" s="242"/>
      <c r="R59" s="247">
        <v>0</v>
      </c>
      <c r="S59" s="291"/>
      <c r="T59" s="162"/>
      <c r="U59" s="273"/>
      <c r="V59" s="162"/>
      <c r="W59" s="203"/>
      <c r="X59" s="283"/>
      <c r="Y59" s="162"/>
      <c r="Z59" s="194"/>
      <c r="AA59" s="162"/>
      <c r="AB59" s="161"/>
      <c r="AC59" s="163">
        <f t="shared" si="6"/>
        <v>0</v>
      </c>
      <c r="AD59" s="161">
        <f t="shared" si="7"/>
        <v>0</v>
      </c>
      <c r="AE59" s="161">
        <f t="shared" si="8"/>
        <v>0</v>
      </c>
      <c r="AF59" s="161">
        <f t="shared" si="9"/>
        <v>0</v>
      </c>
      <c r="AG59" s="161">
        <f t="shared" si="10"/>
        <v>50</v>
      </c>
      <c r="AH59" s="164">
        <f t="shared" si="13"/>
        <v>50</v>
      </c>
      <c r="AI59" s="165"/>
      <c r="AJ59" s="166">
        <f t="shared" si="14"/>
        <v>120</v>
      </c>
      <c r="AK59" s="166">
        <f t="shared" si="18"/>
        <v>120</v>
      </c>
      <c r="AL59" s="166">
        <f t="shared" si="15"/>
        <v>120</v>
      </c>
      <c r="AM59" s="166">
        <f t="shared" si="16"/>
        <v>120</v>
      </c>
      <c r="AN59" s="166">
        <f t="shared" si="17"/>
        <v>120</v>
      </c>
      <c r="AP59" s="156"/>
    </row>
    <row r="60" spans="1:42" ht="12.75">
      <c r="A60" s="140" t="s">
        <v>19</v>
      </c>
      <c r="B60" s="67" t="s">
        <v>299</v>
      </c>
      <c r="C60" s="47"/>
      <c r="D60" s="41"/>
      <c r="F60" s="57"/>
      <c r="G60" s="57" t="s">
        <v>235</v>
      </c>
      <c r="H60" s="49" t="s">
        <v>130</v>
      </c>
      <c r="I60" s="64" t="s">
        <v>300</v>
      </c>
      <c r="J60" s="215">
        <v>37793</v>
      </c>
      <c r="K60" s="200">
        <v>1000</v>
      </c>
      <c r="L60" s="7">
        <v>1000</v>
      </c>
      <c r="M60" s="222">
        <v>38230</v>
      </c>
      <c r="N60" s="200">
        <f>K60</f>
        <v>1000</v>
      </c>
      <c r="O60" s="232"/>
      <c r="P60" s="7"/>
      <c r="Q60" s="240">
        <v>38456</v>
      </c>
      <c r="R60" s="244">
        <v>500</v>
      </c>
      <c r="S60" s="289">
        <v>38490</v>
      </c>
      <c r="T60" s="7">
        <v>500</v>
      </c>
      <c r="U60" s="269">
        <v>38923</v>
      </c>
      <c r="V60" s="7"/>
      <c r="W60" s="200"/>
      <c r="X60" s="282"/>
      <c r="Y60" s="7"/>
      <c r="Z60" s="193"/>
      <c r="AA60" s="7"/>
      <c r="AB60" s="8"/>
      <c r="AC60" s="18">
        <f t="shared" si="6"/>
        <v>0</v>
      </c>
      <c r="AD60" s="8">
        <f t="shared" si="7"/>
        <v>0</v>
      </c>
      <c r="AE60" s="8">
        <f t="shared" si="8"/>
        <v>0</v>
      </c>
      <c r="AF60" s="8">
        <f t="shared" si="9"/>
        <v>0</v>
      </c>
      <c r="AG60" s="8">
        <f t="shared" si="10"/>
        <v>1000</v>
      </c>
      <c r="AH60" s="20">
        <f t="shared" si="13"/>
        <v>1000</v>
      </c>
      <c r="AI60" s="13"/>
      <c r="AJ60" s="40">
        <f t="shared" si="14"/>
        <v>120</v>
      </c>
      <c r="AK60" s="40">
        <f t="shared" si="18"/>
        <v>120</v>
      </c>
      <c r="AL60" s="40">
        <f t="shared" si="15"/>
        <v>120</v>
      </c>
      <c r="AM60" s="40">
        <f t="shared" si="16"/>
        <v>31</v>
      </c>
      <c r="AN60" s="40">
        <f t="shared" si="17"/>
        <v>120</v>
      </c>
      <c r="AP60" s="137"/>
    </row>
    <row r="61" spans="1:42" s="167" customFormat="1" ht="12.75" hidden="1">
      <c r="A61" s="266" t="s">
        <v>328</v>
      </c>
      <c r="B61" s="154" t="s">
        <v>73</v>
      </c>
      <c r="C61" s="188" t="s">
        <v>171</v>
      </c>
      <c r="D61" s="156" t="s">
        <v>206</v>
      </c>
      <c r="E61" s="157" t="s">
        <v>148</v>
      </c>
      <c r="F61" s="157">
        <v>94108</v>
      </c>
      <c r="G61" s="157" t="s">
        <v>236</v>
      </c>
      <c r="H61" s="159" t="s">
        <v>131</v>
      </c>
      <c r="I61" s="160" t="s">
        <v>74</v>
      </c>
      <c r="J61" s="214"/>
      <c r="K61" s="203">
        <v>0</v>
      </c>
      <c r="L61" s="162">
        <v>0</v>
      </c>
      <c r="M61" s="225">
        <v>38230</v>
      </c>
      <c r="N61" s="230">
        <v>250</v>
      </c>
      <c r="O61" s="236">
        <v>38311</v>
      </c>
      <c r="P61" s="162">
        <v>250</v>
      </c>
      <c r="Q61" s="242"/>
      <c r="R61" s="248"/>
      <c r="S61" s="252"/>
      <c r="T61" s="162"/>
      <c r="U61" s="269">
        <v>38923</v>
      </c>
      <c r="V61" s="162"/>
      <c r="W61" s="203"/>
      <c r="X61" s="283"/>
      <c r="Y61" s="162"/>
      <c r="Z61" s="194"/>
      <c r="AA61" s="162"/>
      <c r="AB61" s="161"/>
      <c r="AC61" s="163">
        <f t="shared" si="6"/>
        <v>0</v>
      </c>
      <c r="AD61" s="161">
        <f t="shared" si="7"/>
        <v>0</v>
      </c>
      <c r="AE61" s="161">
        <f t="shared" si="8"/>
        <v>0</v>
      </c>
      <c r="AF61" s="161">
        <f t="shared" si="9"/>
        <v>0</v>
      </c>
      <c r="AG61" s="161">
        <f t="shared" si="10"/>
        <v>0</v>
      </c>
      <c r="AH61" s="164">
        <f t="shared" si="13"/>
        <v>0</v>
      </c>
      <c r="AI61" s="165"/>
      <c r="AJ61" s="166">
        <f t="shared" si="14"/>
        <v>120</v>
      </c>
      <c r="AK61" s="166">
        <f t="shared" si="18"/>
        <v>120</v>
      </c>
      <c r="AL61" s="166">
        <f t="shared" si="15"/>
        <v>120</v>
      </c>
      <c r="AM61" s="166">
        <f t="shared" si="16"/>
        <v>31</v>
      </c>
      <c r="AN61" s="166">
        <f t="shared" si="17"/>
        <v>120</v>
      </c>
      <c r="AP61" s="156"/>
    </row>
    <row r="62" spans="1:42" ht="12.75">
      <c r="A62" s="140" t="s">
        <v>36</v>
      </c>
      <c r="B62" s="67" t="s">
        <v>64</v>
      </c>
      <c r="C62" s="139" t="s">
        <v>307</v>
      </c>
      <c r="D62" s="41" t="s">
        <v>202</v>
      </c>
      <c r="E62" s="57" t="s">
        <v>147</v>
      </c>
      <c r="F62" s="57">
        <v>10001</v>
      </c>
      <c r="G62" s="57" t="s">
        <v>237</v>
      </c>
      <c r="H62" s="49" t="s">
        <v>132</v>
      </c>
      <c r="I62" s="64" t="s">
        <v>306</v>
      </c>
      <c r="J62" s="211"/>
      <c r="K62" s="200">
        <v>0</v>
      </c>
      <c r="L62" s="7">
        <v>0</v>
      </c>
      <c r="M62" s="222">
        <v>38230</v>
      </c>
      <c r="N62" s="226">
        <v>50</v>
      </c>
      <c r="O62" s="238">
        <v>38247</v>
      </c>
      <c r="P62" s="86">
        <v>50</v>
      </c>
      <c r="Q62" s="240">
        <v>38456</v>
      </c>
      <c r="R62" s="244">
        <v>500</v>
      </c>
      <c r="S62" s="206">
        <v>38482</v>
      </c>
      <c r="T62" s="7">
        <v>500</v>
      </c>
      <c r="U62" s="269">
        <v>38923</v>
      </c>
      <c r="V62" s="7"/>
      <c r="W62" s="200"/>
      <c r="X62" s="282"/>
      <c r="Y62" s="7"/>
      <c r="Z62" s="193"/>
      <c r="AA62" s="7"/>
      <c r="AB62" s="8"/>
      <c r="AC62" s="18">
        <f t="shared" si="6"/>
        <v>0</v>
      </c>
      <c r="AD62" s="8">
        <f t="shared" si="7"/>
        <v>0</v>
      </c>
      <c r="AE62" s="8">
        <f t="shared" si="8"/>
        <v>0</v>
      </c>
      <c r="AF62" s="8">
        <f t="shared" si="9"/>
        <v>0</v>
      </c>
      <c r="AG62" s="8">
        <f t="shared" si="10"/>
        <v>0</v>
      </c>
      <c r="AH62" s="20">
        <f t="shared" si="13"/>
        <v>0</v>
      </c>
      <c r="AI62" s="13"/>
      <c r="AJ62" s="40">
        <f t="shared" si="14"/>
        <v>120</v>
      </c>
      <c r="AK62" s="40">
        <f t="shared" si="18"/>
        <v>120</v>
      </c>
      <c r="AL62" s="40">
        <f t="shared" si="15"/>
        <v>120</v>
      </c>
      <c r="AM62" s="40">
        <f t="shared" si="16"/>
        <v>31</v>
      </c>
      <c r="AN62" s="40">
        <f t="shared" si="17"/>
        <v>120</v>
      </c>
      <c r="AP62" s="137"/>
    </row>
    <row r="63" spans="1:42" ht="12.75">
      <c r="A63" s="140" t="s">
        <v>135</v>
      </c>
      <c r="B63" s="67" t="s">
        <v>82</v>
      </c>
      <c r="C63" s="3"/>
      <c r="D63" s="41"/>
      <c r="F63" s="57"/>
      <c r="G63" s="75" t="s">
        <v>238</v>
      </c>
      <c r="H63" s="49" t="s">
        <v>133</v>
      </c>
      <c r="I63" s="66" t="s">
        <v>83</v>
      </c>
      <c r="J63" s="211">
        <v>37813</v>
      </c>
      <c r="K63" s="200">
        <v>250</v>
      </c>
      <c r="L63" s="7">
        <v>250</v>
      </c>
      <c r="M63" s="222">
        <v>38230</v>
      </c>
      <c r="N63" s="200">
        <f>K63</f>
        <v>250</v>
      </c>
      <c r="O63" s="232"/>
      <c r="P63" s="7"/>
      <c r="Q63" s="240">
        <v>38456</v>
      </c>
      <c r="R63" s="244">
        <f>N63</f>
        <v>250</v>
      </c>
      <c r="S63" s="206"/>
      <c r="T63" s="7"/>
      <c r="U63" s="195">
        <v>38923</v>
      </c>
      <c r="V63" s="200"/>
      <c r="W63" s="200"/>
      <c r="X63" s="282"/>
      <c r="Y63" s="7"/>
      <c r="Z63" s="193"/>
      <c r="AA63" s="7"/>
      <c r="AB63" s="8"/>
      <c r="AC63" s="18">
        <f t="shared" si="6"/>
        <v>0</v>
      </c>
      <c r="AD63" s="8">
        <f t="shared" si="7"/>
        <v>0</v>
      </c>
      <c r="AE63" s="8">
        <f t="shared" si="8"/>
        <v>0</v>
      </c>
      <c r="AF63" s="8">
        <f t="shared" si="9"/>
        <v>0</v>
      </c>
      <c r="AG63" s="8">
        <f t="shared" si="10"/>
        <v>500</v>
      </c>
      <c r="AH63" s="20">
        <f t="shared" si="13"/>
        <v>500</v>
      </c>
      <c r="AI63" s="13"/>
      <c r="AJ63" s="40">
        <f t="shared" si="14"/>
        <v>120</v>
      </c>
      <c r="AK63" s="40">
        <f t="shared" si="18"/>
        <v>120</v>
      </c>
      <c r="AL63" s="40">
        <f t="shared" si="15"/>
        <v>120</v>
      </c>
      <c r="AM63" s="40">
        <f t="shared" si="16"/>
        <v>31</v>
      </c>
      <c r="AN63" s="40">
        <f t="shared" si="17"/>
        <v>120</v>
      </c>
      <c r="AP63" s="137"/>
    </row>
    <row r="64" spans="1:42" s="167" customFormat="1" ht="12.75" hidden="1">
      <c r="A64" s="266" t="s">
        <v>320</v>
      </c>
      <c r="B64" s="154" t="s">
        <v>64</v>
      </c>
      <c r="C64" s="169" t="s">
        <v>203</v>
      </c>
      <c r="D64" s="156" t="s">
        <v>206</v>
      </c>
      <c r="E64" s="157" t="s">
        <v>148</v>
      </c>
      <c r="F64" s="157">
        <v>94105</v>
      </c>
      <c r="G64" s="158"/>
      <c r="H64" s="159" t="s">
        <v>134</v>
      </c>
      <c r="I64" s="180" t="s">
        <v>59</v>
      </c>
      <c r="J64" s="218">
        <v>37793</v>
      </c>
      <c r="K64" s="203">
        <v>1000</v>
      </c>
      <c r="L64" s="162">
        <v>1000</v>
      </c>
      <c r="M64" s="225">
        <v>38230</v>
      </c>
      <c r="N64" s="203">
        <f>K64</f>
        <v>1000</v>
      </c>
      <c r="O64" s="236"/>
      <c r="P64" s="162"/>
      <c r="Q64" s="192"/>
      <c r="R64" s="203"/>
      <c r="S64" s="252"/>
      <c r="T64" s="162"/>
      <c r="U64" s="292"/>
      <c r="V64" s="203"/>
      <c r="W64" s="203"/>
      <c r="X64" s="283"/>
      <c r="Y64" s="162"/>
      <c r="Z64" s="194"/>
      <c r="AA64" s="162"/>
      <c r="AB64" s="161"/>
      <c r="AC64" s="163">
        <f t="shared" si="6"/>
        <v>0</v>
      </c>
      <c r="AD64" s="161">
        <f t="shared" si="7"/>
        <v>0</v>
      </c>
      <c r="AE64" s="161">
        <f t="shared" si="8"/>
        <v>0</v>
      </c>
      <c r="AF64" s="161">
        <f t="shared" si="9"/>
        <v>0</v>
      </c>
      <c r="AG64" s="161">
        <f t="shared" si="10"/>
        <v>1000</v>
      </c>
      <c r="AH64" s="164">
        <f t="shared" si="13"/>
        <v>1000</v>
      </c>
      <c r="AI64" s="165"/>
      <c r="AJ64" s="166">
        <f t="shared" si="14"/>
        <v>120</v>
      </c>
      <c r="AK64" s="166">
        <f t="shared" si="18"/>
        <v>120</v>
      </c>
      <c r="AL64" s="166">
        <f t="shared" si="15"/>
        <v>120</v>
      </c>
      <c r="AM64" s="166">
        <f t="shared" si="16"/>
        <v>120</v>
      </c>
      <c r="AN64" s="166">
        <f t="shared" si="17"/>
        <v>120</v>
      </c>
      <c r="AP64" s="156"/>
    </row>
    <row r="65" spans="1:35" ht="12.75">
      <c r="A65" s="140"/>
      <c r="B65" s="67"/>
      <c r="C65" s="11"/>
      <c r="D65" s="11"/>
      <c r="E65" s="84"/>
      <c r="F65" s="11"/>
      <c r="G65" s="11"/>
      <c r="H65" s="11"/>
      <c r="I65" s="63"/>
      <c r="J65" s="219"/>
      <c r="K65" s="200"/>
      <c r="L65" s="7"/>
      <c r="M65" s="206"/>
      <c r="N65" s="200"/>
      <c r="O65" s="200"/>
      <c r="P65" s="7"/>
      <c r="Q65" s="206"/>
      <c r="R65" s="200"/>
      <c r="S65" s="293"/>
      <c r="T65" s="8"/>
      <c r="U65" s="189"/>
      <c r="V65" s="200"/>
      <c r="W65" s="200"/>
      <c r="X65" s="282"/>
      <c r="Y65" s="7"/>
      <c r="Z65" s="206"/>
      <c r="AA65" s="200"/>
      <c r="AB65" s="3"/>
      <c r="AC65" s="18">
        <f t="shared" si="6"/>
        <v>0</v>
      </c>
      <c r="AD65" s="8">
        <f t="shared" si="7"/>
        <v>0</v>
      </c>
      <c r="AE65" s="8">
        <f t="shared" si="8"/>
        <v>0</v>
      </c>
      <c r="AF65" s="3">
        <f t="shared" si="9"/>
        <v>0</v>
      </c>
      <c r="AG65" s="7">
        <f t="shared" si="10"/>
        <v>0</v>
      </c>
      <c r="AH65" s="20"/>
      <c r="AI65" s="13"/>
    </row>
    <row r="66" spans="1:40" s="138" customFormat="1" ht="13.5" thickBot="1">
      <c r="A66" s="267"/>
      <c r="B66" s="87"/>
      <c r="C66" s="88"/>
      <c r="D66" s="88"/>
      <c r="E66" s="89"/>
      <c r="F66" s="88"/>
      <c r="G66" s="88"/>
      <c r="H66" s="88"/>
      <c r="I66" s="90"/>
      <c r="J66" s="220"/>
      <c r="K66" s="205"/>
      <c r="L66" s="92"/>
      <c r="M66" s="209"/>
      <c r="N66" s="205"/>
      <c r="O66" s="205"/>
      <c r="P66" s="92"/>
      <c r="Q66" s="205"/>
      <c r="R66" s="205"/>
      <c r="S66" s="205"/>
      <c r="T66" s="92"/>
      <c r="U66" s="198"/>
      <c r="V66" s="205"/>
      <c r="W66" s="205"/>
      <c r="X66" s="288"/>
      <c r="Y66" s="92"/>
      <c r="Z66" s="209"/>
      <c r="AA66" s="205"/>
      <c r="AB66" s="91"/>
      <c r="AC66" s="93">
        <f t="shared" si="6"/>
        <v>0</v>
      </c>
      <c r="AD66" s="91">
        <f t="shared" si="7"/>
        <v>0</v>
      </c>
      <c r="AE66" s="91">
        <f t="shared" si="8"/>
        <v>0</v>
      </c>
      <c r="AF66" s="91">
        <f t="shared" si="9"/>
        <v>0</v>
      </c>
      <c r="AG66" s="91">
        <f>+SUM(AG7:AG64)</f>
        <v>16250</v>
      </c>
      <c r="AH66" s="96">
        <f>SUM(AH7:AH64)</f>
        <v>16250</v>
      </c>
      <c r="AI66" s="94"/>
      <c r="AJ66" s="95"/>
      <c r="AK66" s="95"/>
      <c r="AL66" s="95"/>
      <c r="AM66" s="95"/>
      <c r="AN66" s="95"/>
    </row>
    <row r="67" spans="1:39" ht="13.5" thickTop="1">
      <c r="A67" s="141"/>
      <c r="B67" s="9"/>
      <c r="C67" s="9"/>
      <c r="D67" s="9"/>
      <c r="E67" s="85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6"/>
      <c r="AI67" s="3"/>
      <c r="AJ67" s="3"/>
      <c r="AK67" s="3"/>
      <c r="AL67" s="3"/>
      <c r="AM67" s="3"/>
    </row>
    <row r="68" spans="1:39" ht="12.75">
      <c r="A68" s="141"/>
      <c r="B68" s="9"/>
      <c r="C68" s="9"/>
      <c r="D68" s="9"/>
      <c r="E68" s="85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 t="s">
        <v>313</v>
      </c>
      <c r="R68" s="8">
        <f>SUM(R7:R66)</f>
        <v>24100</v>
      </c>
      <c r="S68" s="8"/>
      <c r="T68" s="8">
        <f>SUM(T7:T67)</f>
        <v>17950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6"/>
      <c r="AI68" s="3"/>
      <c r="AJ68" s="3"/>
      <c r="AK68" s="3"/>
      <c r="AL68" s="3"/>
      <c r="AM68" s="3"/>
    </row>
    <row r="69" spans="1:39" ht="12.75">
      <c r="A69" s="141"/>
      <c r="B69" s="9"/>
      <c r="C69" s="9"/>
      <c r="D69" s="9"/>
      <c r="E69" s="85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6"/>
      <c r="AI69" s="3"/>
      <c r="AJ69" s="3"/>
      <c r="AK69" s="3"/>
      <c r="AL69" s="3"/>
      <c r="AM69" s="3"/>
    </row>
    <row r="70" spans="1:39" ht="12.75">
      <c r="A70" s="141"/>
      <c r="B70" s="9"/>
      <c r="C70" s="9"/>
      <c r="D70" s="9"/>
      <c r="E70" s="85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6"/>
      <c r="AI70" s="3"/>
      <c r="AJ70" s="3"/>
      <c r="AK70" s="3"/>
      <c r="AL70" s="3"/>
      <c r="AM70" s="3"/>
    </row>
    <row r="71" spans="1:39" ht="12.75">
      <c r="A71" s="141"/>
      <c r="B71" s="9"/>
      <c r="C71" s="9"/>
      <c r="D71" s="9"/>
      <c r="E71" s="85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6"/>
      <c r="AI71" s="3"/>
      <c r="AJ71" s="3"/>
      <c r="AK71" s="3"/>
      <c r="AL71" s="3"/>
      <c r="AM71" s="3"/>
    </row>
    <row r="72" spans="1:39" ht="12.75">
      <c r="A72" s="141"/>
      <c r="B72" s="9"/>
      <c r="C72" s="9"/>
      <c r="D72" s="9"/>
      <c r="E72" s="85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6"/>
      <c r="AI72" s="3"/>
      <c r="AJ72" s="3"/>
      <c r="AK72" s="3"/>
      <c r="AL72" s="3"/>
      <c r="AM72" s="3"/>
    </row>
    <row r="73" spans="1:39" ht="12.75">
      <c r="A73" s="141"/>
      <c r="B73" s="9"/>
      <c r="C73" s="9"/>
      <c r="D73" s="9"/>
      <c r="E73" s="85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6"/>
      <c r="AI73" s="3"/>
      <c r="AJ73" s="3"/>
      <c r="AK73" s="3"/>
      <c r="AL73" s="3"/>
      <c r="AM73" s="3"/>
    </row>
    <row r="74" spans="1:39" ht="12.75">
      <c r="A74" s="141"/>
      <c r="B74" s="9"/>
      <c r="C74" s="9"/>
      <c r="D74" s="9"/>
      <c r="E74" s="85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10"/>
      <c r="AC74" s="8"/>
      <c r="AD74" s="8"/>
      <c r="AE74" s="8"/>
      <c r="AF74" s="8"/>
      <c r="AG74" s="8"/>
      <c r="AH74" s="16"/>
      <c r="AI74" s="3"/>
      <c r="AJ74" s="3"/>
      <c r="AK74" s="3"/>
      <c r="AL74" s="3"/>
      <c r="AM74" s="3"/>
    </row>
    <row r="75" spans="1:39" ht="12.75">
      <c r="A75" s="141"/>
      <c r="B75" s="9"/>
      <c r="C75" s="9"/>
      <c r="D75" s="9"/>
      <c r="E75" s="85"/>
      <c r="F75" s="9"/>
      <c r="G75" s="9"/>
      <c r="H75" s="11"/>
      <c r="I75" s="11"/>
      <c r="J75" s="1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10"/>
      <c r="AC75" s="8"/>
      <c r="AD75" s="8"/>
      <c r="AE75" s="8"/>
      <c r="AF75" s="8"/>
      <c r="AG75" s="8"/>
      <c r="AH75" s="16"/>
      <c r="AI75" s="3"/>
      <c r="AJ75" s="3"/>
      <c r="AK75" s="3"/>
      <c r="AL75" s="3"/>
      <c r="AM75" s="3"/>
    </row>
    <row r="76" spans="1:39" ht="12.75">
      <c r="A76" s="141"/>
      <c r="B76" s="9"/>
      <c r="C76" s="9"/>
      <c r="D76" s="9"/>
      <c r="E76" s="85"/>
      <c r="F76" s="9"/>
      <c r="G76" s="9"/>
      <c r="H76" s="11"/>
      <c r="I76" s="11"/>
      <c r="J76" s="1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10"/>
      <c r="AC76" s="8"/>
      <c r="AD76" s="8"/>
      <c r="AE76" s="8"/>
      <c r="AF76" s="8"/>
      <c r="AG76" s="8"/>
      <c r="AH76" s="16"/>
      <c r="AI76" s="3"/>
      <c r="AJ76" s="3"/>
      <c r="AK76" s="3"/>
      <c r="AL76" s="3"/>
      <c r="AM76" s="3"/>
    </row>
    <row r="77" ht="12.75">
      <c r="AB77" s="9"/>
    </row>
    <row r="78" ht="12.75">
      <c r="AB78" s="9"/>
    </row>
    <row r="79" ht="12.75">
      <c r="AB79" s="9"/>
    </row>
    <row r="80" ht="12.75">
      <c r="AB80" s="9"/>
    </row>
    <row r="81" ht="12.75">
      <c r="AB81" s="9"/>
    </row>
    <row r="82" ht="12.75">
      <c r="AB82" s="9"/>
    </row>
  </sheetData>
  <sheetProtection/>
  <dataValidations count="1">
    <dataValidation allowBlank="1" showInputMessage="1" showErrorMessage="1" sqref="C64 B30:B31 C24 C29:C31 C40:C41 C34:C36 B43:C43 G43 G28:G31 G34:G36 G7 G18 G22:G23 C7 G46 G52:G53 C46 C51:C53 C60:C61 C56:C58"/>
  </dataValidations>
  <hyperlinks>
    <hyperlink ref="I17" r:id="rId1" display="wnorris@coloradoconfidential.com"/>
    <hyperlink ref="I48" r:id="rId2" display="carltoncarl@gmail.com"/>
    <hyperlink ref="I38" r:id="rId3" display="nvijdirector@gmail.com"/>
    <hyperlink ref="I26" r:id="rId4" display="paul@hcn.org"/>
    <hyperlink ref="I54" r:id="rId5" display="jason.barnett@theuptake.org"/>
    <hyperlink ref="I10" r:id="rId6" display="dzeck@mediaforum.org"/>
    <hyperlink ref="I39" r:id="rId7" display="Jeffrey.Allen@oneworld.net"/>
    <hyperlink ref="I61" r:id="rId8" display="k.rizga@wiretapmag.org"/>
    <hyperlink ref="I24" r:id="rId9" display="roc@globalvision.org"/>
    <hyperlink ref="I41" r:id="rId10" display="lark@rmci.net"/>
    <hyperlink ref="I59" r:id="rId11" display="laura@warandpiece.com"/>
    <hyperlink ref="I60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19" r:id="rId23" display="www.colorlines.com"/>
    <hyperlink ref="H20" r:id="rId24" display="www.democracynow.org"/>
    <hyperlink ref="H23" r:id="rId25" display="www.freespeech.org"/>
    <hyperlink ref="H24" r:id="rId26" display="www.globalvision.org"/>
    <hyperlink ref="H25" r:id="rId27" display="www.grist.org"/>
    <hyperlink ref="H27" r:id="rId28" display="www.hightowerlowdown.org"/>
    <hyperlink ref="H26" r:id="rId29" display="www.hcn.org"/>
    <hyperlink ref="H28" r:id="rId30" display="www.inthesetimes.com"/>
    <hyperlink ref="H29" r:id="rId31" display="www.linktv.org"/>
    <hyperlink ref="H30" r:id="rId32" display="www.mediaventure.org"/>
    <hyperlink ref="H31" r:id="rId33" display="www.goleft.tv"/>
    <hyperlink ref="H32" r:id="rId34" display="www.motherjones.com"/>
    <hyperlink ref="H33" r:id="rId35" display="www.movingideas.org"/>
    <hyperlink ref="H34" r:id="rId36" display="www.msmagazine.com"/>
    <hyperlink ref="H35" r:id="rId37" display="www.NAMAC.org"/>
    <hyperlink ref="H36" r:id="rId38" display="www.radioproject.org"/>
    <hyperlink ref="H37" r:id="rId39" display="www.news.newamericamedia.org"/>
    <hyperlink ref="H39" r:id="rId40" display="www.oneworld.net"/>
    <hyperlink ref="H40" r:id="rId41" display="www.yesmagazine.org"/>
    <hyperlink ref="H41" r:id="rId42" display="www.publicnewsservice.org"/>
    <hyperlink ref="H42" r:id="rId43" display="www.rawstory.com"/>
    <hyperlink ref="H43" r:id="rId44" display="www.therealnews.com"/>
    <hyperlink ref="H44" r:id="rId45" display="www.rhrealitycheck.org"/>
    <hyperlink ref="H46" r:id="rId46" display="www.sojo.net"/>
    <hyperlink ref="H47" r:id="rId47" display="www.southendpress.org"/>
    <hyperlink ref="H56" r:id="rId48" display="www.talkingpointsmemo.com"/>
    <hyperlink ref="H48" r:id="rId49" display="www.texasobserver.org"/>
    <hyperlink ref="H49" r:id="rId50" display="www.americannewsproject.com"/>
    <hyperlink ref="H50" r:id="rId51" display="www.prospect.org"/>
    <hyperlink ref="H51" r:id="rId52" display="www.thenation.com"/>
    <hyperlink ref="H52" r:id="rId53" display="www.thenewpress.com"/>
    <hyperlink ref="H53" r:id="rId54" display="www.progressive.org"/>
    <hyperlink ref="H54" r:id="rId55" display="www.theuptake.org"/>
    <hyperlink ref="H55" r:id="rId56" display="www.theyoungturks.com"/>
    <hyperlink ref="H57" r:id="rId57" display="www.truthdig.com"/>
    <hyperlink ref="H59" r:id="rId58" display="www.warandpiece.com"/>
    <hyperlink ref="H60" r:id="rId59" display="www.washingtonmonthly.com"/>
    <hyperlink ref="H61" r:id="rId60" display="www.wiretapmag.org"/>
    <hyperlink ref="H62" r:id="rId61" display="www.womensmediacenter.com"/>
    <hyperlink ref="H63" r:id="rId62" display="www.laborradio.org"/>
    <hyperlink ref="H64" r:id="rId63" display="www.workingassets.com"/>
    <hyperlink ref="I57" r:id="rId64" display="mailto:zkaufman@truthdig.com"/>
    <hyperlink ref="H38" r:id="rId65" display="www.tidescenter.org/projects-impact/project-directory/project-directory-single/project/00650000008iDclAAE/index.html"/>
    <hyperlink ref="I63" r:id="rId66" display="femspak@igc.org"/>
    <hyperlink ref="I55" r:id="rId67" display="theyoungturk@yahoo.com"/>
    <hyperlink ref="I49" r:id="rId68" display="npenniman@newsproject.org"/>
    <hyperlink ref="I32" r:id="rId69" display="mbuckingham@motherjones.com"/>
    <hyperlink ref="I44" r:id="rId70" display="amie@rhrealitycheck.org"/>
    <hyperlink ref="I9" r:id="rId71" display="dhazen@alternet.org"/>
    <hyperlink ref="I12" r:id="rId72" display="jvondeling@bkpub.com"/>
    <hyperlink ref="I35" r:id="rId73" display="helen@namac.org;jack@namac.org"/>
    <hyperlink ref="I51" r:id="rId74" display="tstack@thenation.com"/>
    <hyperlink ref="I29" r:id="rId75" display="fayele@linktv.org"/>
    <hyperlink ref="I14" r:id="rId76" display="jimmil@sbcglobal.net"/>
    <hyperlink ref="I19" r:id="rId77" display="nrabinowitz@arc.org"/>
    <hyperlink ref="I22" r:id="rId78" display="miriamzperez@gmail.com"/>
    <hyperlink ref="H22" r:id="rId79" display="www.feministing.com"/>
    <hyperlink ref="I20" r:id="rId80" display="julie@democracynow.org"/>
    <hyperlink ref="I25" r:id="rId81" display="cgiller@grist.org"/>
    <hyperlink ref="I27" r:id="rId82" display="frazer@newslet.com"/>
    <hyperlink ref="I36" r:id="rId83" display="lrudman@radioproject.org"/>
    <hyperlink ref="I37" r:id="rId84" display="rvizcarra@newamericamedia.org"/>
    <hyperlink ref="I43" r:id="rId85" display="geraldine@therealnews.com"/>
    <hyperlink ref="I52" r:id="rId86" display="mfavreau@thenewpress.com"/>
    <hyperlink ref="I56" r:id="rId87" display="andrew@talkingpointsmemo.com"/>
    <hyperlink ref="I62" r:id="rId88" display="glenda@womensmediacenter.com"/>
    <hyperlink ref="I45" r:id="rId89" display="dfrench@rnntv.com"/>
    <hyperlink ref="I18" r:id="rId90" display="mgoodman@chelseagreen.com"/>
    <hyperlink ref="I15" r:id="rId91" display="ksteiger@americanprogress.org/kay.steiger@gmail.com"/>
    <hyperlink ref="H15" r:id="rId92" display="www.americanprogress.org"/>
    <hyperlink ref="H16" r:id="rId93" display="www.movingideas.org"/>
    <hyperlink ref="I58" r:id="rId94" display="maya@truthout.org"/>
    <hyperlink ref="H58" r:id="rId95" display="www.truthout.com"/>
    <hyperlink ref="H21" r:id="rId96" display="www.earthislandjournal.org"/>
    <hyperlink ref="I21" r:id="rId97" display="awestervelt@earthisland.org"/>
  </hyperlinks>
  <printOptions gridLines="1"/>
  <pageMargins left="0.15" right="0.15" top="1" bottom="1" header="0.5" footer="0.5"/>
  <pageSetup fitToHeight="1" fitToWidth="1" orientation="portrait" scale="74" r:id="rId100"/>
  <legacy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2009-09-16T15:05:19Z</cp:lastPrinted>
  <dcterms:created xsi:type="dcterms:W3CDTF">2008-05-20T18:13:43Z</dcterms:created>
  <dcterms:modified xsi:type="dcterms:W3CDTF">2010-09-17T16:15:25Z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