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40" yWindow="1500" windowWidth="23540" windowHeight="11360" tabRatio="500" activeTab="0"/>
  </bookViews>
  <sheets>
    <sheet name="Aging" sheetId="1" r:id="rId1"/>
  </sheets>
  <definedNames>
    <definedName name="_xlnm.Print_Area" localSheetId="0">'Aging'!$A$1:$J$86</definedName>
  </definedNames>
  <calcPr fullCalcOnLoad="1"/>
</workbook>
</file>

<file path=xl/comments1.xml><?xml version="1.0" encoding="utf-8"?>
<comments xmlns="http://schemas.openxmlformats.org/spreadsheetml/2006/main">
  <authors>
    <author>kmedford</author>
    <author>Kevin Medford</author>
  </authors>
  <commentList>
    <comment ref="V6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1904205 TMC</t>
        </r>
      </text>
    </comment>
    <comment ref="O36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Great. And as an FYI, National Radio Project helped with Live From Main St. fundraising in exchange for their 2008 dues. They're also set on that front. 
E-mailed received from Erin Apolgreen 6/18/09 - 8:45 a.m.
</t>
        </r>
      </text>
    </comment>
    <comment ref="A17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 Polgreen's e-mail of 7/20/09 - Chelsea Green has returned to the TMC.
Invoice sent to Makenna Goodman, 7/20/09</t>
        </r>
      </text>
    </comment>
    <comment ref="S17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 Polgreen's e-mail of 7/20/09 - Chelsea Green has returned to the TMC.
Invoice sent to Makenna Goodman, 7/20/09</t>
        </r>
      </text>
    </comment>
    <comment ref="V25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MB's 7/21/09 e-mail, transaction completed in April 2009
</t>
        </r>
      </text>
    </comment>
    <comment ref="C36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510-251-1332, Ext. 105
510-459-8558</t>
        </r>
      </text>
    </comment>
    <comment ref="V57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Paid via American Express on 12/8/09
KM 12/8/09</t>
        </r>
      </text>
    </comment>
    <comment ref="A47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Erin's 11/19/10 - 7:27 am memo - One World US and Talking Points Memo are no longer members.
KM - 11/22/10</t>
        </r>
      </text>
    </comment>
    <comment ref="A60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Erin's 11/19/10 - 7:27 am memo - One World US and Talking Points Memo are no longer members.
KM - 11/22/10</t>
        </r>
      </text>
    </comment>
    <comment ref="A66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Erin's 11/30/10 e-mail, RNN is no longer a part of TMC,
KM 12/3/10</t>
        </r>
      </text>
    </comment>
    <comment ref="Z27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Check #3623 received 3/2/11, $75.00 (dated 12/9/10!)
Check #3688 received 12/28/10, $75.00</t>
        </r>
      </text>
    </comment>
    <comment ref="A28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formerly known as New Voices in Independent Journalism</t>
        </r>
      </text>
    </comment>
    <comment ref="AF28" authorId="1">
      <text>
        <r>
          <rPr>
            <b/>
            <sz val="9"/>
            <rFont val="Tahoma"/>
            <family val="2"/>
          </rPr>
          <t>Kevin Medford:</t>
        </r>
        <r>
          <rPr>
            <sz val="9"/>
            <rFont val="Tahoma"/>
            <family val="2"/>
          </rPr>
          <t xml:space="preserve">
Per agreement between Erin Polgreen and Linda Jue, GWW will pay $200 for 2011 via installment payments.  The first $75 installment was paid via FNP JE #3350, dated 8/31/11.  Agreement via e-mail from Erin Polgreen 8/30/11.
KM 8/30/11
2nd installment 11/1/11, $75.00 via FNP JE #
KM 11/1/11
3rd installment 12/2/11, $50.00 via FNP JE
</t>
        </r>
      </text>
    </comment>
    <comment ref="AE23" authorId="1">
      <text>
        <r>
          <rPr>
            <b/>
            <sz val="8"/>
            <rFont val="Tahoma"/>
            <family val="2"/>
          </rPr>
          <t>Kevin Medford:</t>
        </r>
        <r>
          <rPr>
            <sz val="8"/>
            <rFont val="Tahoma"/>
            <family val="2"/>
          </rPr>
          <t xml:space="preserve">
Check dated 8/22/11- $150.00.
</t>
        </r>
      </text>
    </comment>
    <comment ref="AF57" authorId="1">
      <text>
        <r>
          <rPr>
            <b/>
            <sz val="8"/>
            <rFont val="Tahoma"/>
            <family val="2"/>
          </rPr>
          <t>Kevin Medford:</t>
        </r>
        <r>
          <rPr>
            <sz val="8"/>
            <rFont val="Tahoma"/>
            <family val="2"/>
          </rPr>
          <t xml:space="preserve">
Via credit card processed by Cathy Rodgers on 12/21/11 - KM 12/21/11</t>
        </r>
      </text>
    </comment>
    <comment ref="AF34" authorId="1">
      <text>
        <r>
          <rPr>
            <b/>
            <sz val="8"/>
            <rFont val="Tahoma"/>
            <family val="2"/>
          </rPr>
          <t>Kevin Medford:</t>
        </r>
        <r>
          <rPr>
            <sz val="8"/>
            <rFont val="Tahoma"/>
            <family val="2"/>
          </rPr>
          <t xml:space="preserve">
Paid via exchange of membership dues for office space in 2011.</t>
        </r>
      </text>
    </comment>
    <comment ref="AF48" authorId="1">
      <text>
        <r>
          <rPr>
            <b/>
            <sz val="8"/>
            <rFont val="Tahoma"/>
            <family val="2"/>
          </rPr>
          <t>Kevin Medford:</t>
        </r>
        <r>
          <rPr>
            <sz val="8"/>
            <rFont val="Tahoma"/>
            <family val="2"/>
          </rPr>
          <t xml:space="preserve">
Check #15130, dated 3/30/12, $1000
$500 each for 2011 &amp; 2012
</t>
        </r>
      </text>
    </comment>
    <comment ref="AK48" authorId="1">
      <text>
        <r>
          <rPr>
            <b/>
            <sz val="8"/>
            <rFont val="Tahoma"/>
            <family val="2"/>
          </rPr>
          <t>Kevin Medford:</t>
        </r>
        <r>
          <rPr>
            <sz val="8"/>
            <rFont val="Tahoma"/>
            <family val="2"/>
          </rPr>
          <t xml:space="preserve">
Check #15130, dated 3/30/12, $1000
$500 each for 2011 &amp; 2012
</t>
        </r>
      </text>
    </comment>
    <comment ref="AJ31" authorId="1">
      <text>
        <r>
          <rPr>
            <b/>
            <sz val="8"/>
            <rFont val="Tahoma"/>
            <family val="2"/>
          </rPr>
          <t>Kevin Medford:</t>
        </r>
        <r>
          <rPr>
            <sz val="8"/>
            <rFont val="Tahoma"/>
            <family val="2"/>
          </rPr>
          <t xml:space="preserve">
Independent Media Institute previously paid $250 on 2/27/12 for 2012 dues and then an additional $500 on 5/29/12 for 2012 dues + $500 for 2013 dues, also on 5/29/12
KM 5/29/12
</t>
        </r>
      </text>
    </comment>
    <comment ref="AK28" authorId="1">
      <text>
        <r>
          <rPr>
            <b/>
            <sz val="8"/>
            <rFont val="Tahoma"/>
            <family val="2"/>
          </rPr>
          <t>Kevin Medford:</t>
        </r>
        <r>
          <rPr>
            <sz val="8"/>
            <rFont val="Tahoma"/>
            <family val="2"/>
          </rPr>
          <t xml:space="preserve">
via JE #4195 dated 7/18/12 - as instructed by L. Jue's 7/17/12 e-mail..  Revised 7/23/12 to $75.00 per e-mail from Linda Jue.</t>
        </r>
      </text>
    </comment>
    <comment ref="AK57" authorId="1">
      <text>
        <r>
          <rPr>
            <b/>
            <sz val="8"/>
            <rFont val="Tahoma"/>
            <family val="2"/>
          </rPr>
          <t>Kevin Medford:</t>
        </r>
        <r>
          <rPr>
            <sz val="8"/>
            <rFont val="Tahoma"/>
            <family val="2"/>
          </rPr>
          <t xml:space="preserve">
paid via credit card on 7/24/12 
</t>
        </r>
      </text>
    </comment>
  </commentList>
</comments>
</file>

<file path=xl/sharedStrings.xml><?xml version="1.0" encoding="utf-8"?>
<sst xmlns="http://schemas.openxmlformats.org/spreadsheetml/2006/main" count="670" uniqueCount="500">
  <si>
    <t>Lark Corbeil</t>
  </si>
  <si>
    <t>lark@rmci.net</t>
  </si>
  <si>
    <t>N.A.M.A.C. (National Alliance for Media Arts &amp; Cultures)</t>
  </si>
  <si>
    <t>New America Media</t>
  </si>
  <si>
    <t>Public News Service</t>
  </si>
  <si>
    <t>PLEASE DO NOT CHANGE</t>
  </si>
  <si>
    <t>The Nation</t>
  </si>
  <si>
    <t>The American Prospect</t>
  </si>
  <si>
    <t>The Progressive, Inc.</t>
  </si>
  <si>
    <t>The Young Turks LLC</t>
  </si>
  <si>
    <t>Truthdig</t>
  </si>
  <si>
    <t>Washington Monthly</t>
  </si>
  <si>
    <t>The New Press</t>
  </si>
  <si>
    <t>Contact Name</t>
  </si>
  <si>
    <t>Website</t>
  </si>
  <si>
    <t>Address</t>
  </si>
  <si>
    <t>Email</t>
  </si>
  <si>
    <t>roc@globalvision.org</t>
  </si>
  <si>
    <t>31-60</t>
  </si>
  <si>
    <t>1-30</t>
  </si>
  <si>
    <t>61-90</t>
  </si>
  <si>
    <t>91-120</t>
  </si>
  <si>
    <t>&gt;120</t>
  </si>
  <si>
    <t>TOTAL</t>
  </si>
  <si>
    <t>Owed</t>
  </si>
  <si>
    <t>Paid</t>
  </si>
  <si>
    <t>Women's Media Center</t>
  </si>
  <si>
    <t>Days Outstanding</t>
  </si>
  <si>
    <t xml:space="preserve">MEMBER </t>
  </si>
  <si>
    <t>OWED</t>
  </si>
  <si>
    <t>2007</t>
  </si>
  <si>
    <t>2008</t>
  </si>
  <si>
    <t>2009</t>
  </si>
  <si>
    <t>2010</t>
  </si>
  <si>
    <t>2011</t>
  </si>
  <si>
    <t>Date</t>
  </si>
  <si>
    <t>ColorLines/Applied Research Center</t>
  </si>
  <si>
    <t>Barrett-Koehler Publisher, Inc.</t>
  </si>
  <si>
    <t>Brave New Films</t>
  </si>
  <si>
    <t>Democracy Now</t>
  </si>
  <si>
    <t>Globalvision, Inc.</t>
  </si>
  <si>
    <t>Grist.org</t>
  </si>
  <si>
    <t>Brad De Graf</t>
  </si>
  <si>
    <t>Mike Pantonio</t>
  </si>
  <si>
    <t xml:space="preserve"> </t>
  </si>
  <si>
    <t>nvijdirector@gmail.com</t>
  </si>
  <si>
    <t>Paul Larmer</t>
  </si>
  <si>
    <t>paul@hcn.org</t>
  </si>
  <si>
    <t>Accounts Payable</t>
  </si>
  <si>
    <t>jason.barnett@theuptake.org</t>
  </si>
  <si>
    <t>Jason Barnett</t>
  </si>
  <si>
    <t>American Forum</t>
  </si>
  <si>
    <t>Denice Zeck</t>
  </si>
  <si>
    <t>dzeck@mediaforum.org</t>
  </si>
  <si>
    <t>OneWorld US</t>
  </si>
  <si>
    <t>Kristina Rizga</t>
  </si>
  <si>
    <t>k.rizga@wiretapmag.org</t>
  </si>
  <si>
    <t>The Media Consortium Members -- Dues, Contact, and Aging</t>
  </si>
  <si>
    <t>Chris Rabb</t>
  </si>
  <si>
    <t>Julie Bergman-Sender</t>
  </si>
  <si>
    <t>Balcony Films</t>
  </si>
  <si>
    <t>laura@warandpiece.com</t>
  </si>
  <si>
    <t>www.afronetizen.com</t>
  </si>
  <si>
    <t>www.airamerica.com</t>
  </si>
  <si>
    <t>www.mediaforum.org</t>
  </si>
  <si>
    <t>www.alternet.org</t>
  </si>
  <si>
    <t>www.balconyfilms.com</t>
  </si>
  <si>
    <t>www.bkpub.com</t>
  </si>
  <si>
    <t>www.bravenewfilms.org</t>
  </si>
  <si>
    <t>www.betterworldfund.org/</t>
  </si>
  <si>
    <t>www.newjournalist.org</t>
  </si>
  <si>
    <t>www.chelseagreen.com</t>
  </si>
  <si>
    <t>www.colorlines.com</t>
  </si>
  <si>
    <t>www.democracynow.org</t>
  </si>
  <si>
    <t>www.freespeech.org</t>
  </si>
  <si>
    <t>www.globalvision.org</t>
  </si>
  <si>
    <t>www.grist.org</t>
  </si>
  <si>
    <t>www.hightowerlowdown.org</t>
  </si>
  <si>
    <t>www.hcn.org</t>
  </si>
  <si>
    <t>www.inthesetimes.com</t>
  </si>
  <si>
    <t>www.mediaventure.org</t>
  </si>
  <si>
    <t>www.goleft.tv</t>
  </si>
  <si>
    <t>www.motherjones.com</t>
  </si>
  <si>
    <t>www.movingideas.org</t>
  </si>
  <si>
    <t>www.msmagazine.com</t>
  </si>
  <si>
    <t>www.NAMAC.org</t>
  </si>
  <si>
    <t>www.radioproject.org</t>
  </si>
  <si>
    <t>www.news.newamericamedia.org</t>
  </si>
  <si>
    <t>www.oneworld.net</t>
  </si>
  <si>
    <t>www.yesmagazine.org</t>
  </si>
  <si>
    <t>www.publicnewsservice.org</t>
  </si>
  <si>
    <t>www.rawstory.com</t>
  </si>
  <si>
    <t>www.therealnews.com</t>
  </si>
  <si>
    <t>www.rhrealitycheck.org</t>
  </si>
  <si>
    <t>www.sojo.net</t>
  </si>
  <si>
    <t>www.southendpress.org</t>
  </si>
  <si>
    <t>www.talkingpointsmemo.com</t>
  </si>
  <si>
    <t>www.texasobserver.org</t>
  </si>
  <si>
    <t>www.americannewsproject.com</t>
  </si>
  <si>
    <t>www.prospect.org</t>
  </si>
  <si>
    <t>www.thenation.com</t>
  </si>
  <si>
    <t>www.thenewpress.com</t>
  </si>
  <si>
    <t>www.progressive.org</t>
  </si>
  <si>
    <t>www.theuptake.org</t>
  </si>
  <si>
    <t>www.theyoungturks.com</t>
  </si>
  <si>
    <t>www.truthdig.com</t>
  </si>
  <si>
    <t>www.warandpiece.com</t>
  </si>
  <si>
    <t>www.washingtonmonthly.com</t>
  </si>
  <si>
    <t>www.wiretapmag.org</t>
  </si>
  <si>
    <t>www.womensmediacenter.com</t>
  </si>
  <si>
    <t>www.laborradio.org</t>
  </si>
  <si>
    <t>www.workingassets.com</t>
  </si>
  <si>
    <t>zkaufman@truthdig.com</t>
  </si>
  <si>
    <t>Zuade Kaufman</t>
  </si>
  <si>
    <t>www.tidescenter.org/projects-impact/project-directory/project-directory-single/project/00650000008iDclAAE/index.html</t>
  </si>
  <si>
    <t>Charlie Kireker</t>
  </si>
  <si>
    <t>City</t>
  </si>
  <si>
    <t>State</t>
  </si>
  <si>
    <t>Zip</t>
  </si>
  <si>
    <t>314 Wadsworth Ave.</t>
  </si>
  <si>
    <t>PA</t>
  </si>
  <si>
    <t>641 Avenue of the Americas, 4th Fl</t>
  </si>
  <si>
    <t>NY</t>
  </si>
  <si>
    <t>CA</t>
  </si>
  <si>
    <t>10100 Santa Monica Blvd., Ste 1050</t>
  </si>
  <si>
    <t>235 Montgomery St., Ste 650</t>
  </si>
  <si>
    <t>1800 Massachusetts Avenue</t>
  </si>
  <si>
    <t>10510 Culver Blvd.</t>
  </si>
  <si>
    <t>1825 Connecticut Av NW, Ste 625</t>
  </si>
  <si>
    <t>VT</t>
  </si>
  <si>
    <t>900 Alice St, Ste 400</t>
  </si>
  <si>
    <t>100 Lafayette St., Ste 604</t>
  </si>
  <si>
    <t>10013-4400</t>
  </si>
  <si>
    <t xml:space="preserve"> P.O. Box 44099</t>
  </si>
  <si>
    <t>CO</t>
  </si>
  <si>
    <t>575 Eighth Ave., 22nd Fl</t>
  </si>
  <si>
    <t>710 Second Avenue, Ste 860</t>
  </si>
  <si>
    <t>WA</t>
  </si>
  <si>
    <t>119 Grand Ave.,  PO Box 1090</t>
  </si>
  <si>
    <t>2040 N. Milwaukee Ave.</t>
  </si>
  <si>
    <t>IL</t>
  </si>
  <si>
    <t>180 Marguerite Ave.</t>
  </si>
  <si>
    <t>P.O. Box 12308</t>
  </si>
  <si>
    <t>FL</t>
  </si>
  <si>
    <t>32591-2308</t>
  </si>
  <si>
    <t>222 Sutter St, Ste 600</t>
  </si>
  <si>
    <t>275 Shoreline Drive, Ste 600</t>
  </si>
  <si>
    <t>1714 Franklin Street #100-251</t>
  </si>
  <si>
    <t>275 9th St.</t>
  </si>
  <si>
    <t>DC</t>
  </si>
  <si>
    <t>3980 Broadway St., Ste 103  Box 139</t>
  </si>
  <si>
    <t>PO Box 21050</t>
  </si>
  <si>
    <t>800 Westchester Avenue, Ste S-640</t>
  </si>
  <si>
    <t>3333 14th St. NW, Ste 200</t>
  </si>
  <si>
    <t>7 Brookline Street, Ste 1</t>
  </si>
  <si>
    <t>MA</t>
  </si>
  <si>
    <t>2139-4146</t>
  </si>
  <si>
    <t>307 West 7th St</t>
  </si>
  <si>
    <t>TX</t>
  </si>
  <si>
    <t>1050 17th Street NW, Ste 550</t>
  </si>
  <si>
    <t>Washington</t>
  </si>
  <si>
    <t>1710 Rhode Island Ave NW, 12th Fl</t>
  </si>
  <si>
    <t>33 Irving Place, 8th Fl</t>
  </si>
  <si>
    <t>38 Greene St., 4th Fl</t>
  </si>
  <si>
    <t>409 East Main Street</t>
  </si>
  <si>
    <t>WI</t>
  </si>
  <si>
    <t>6363 Wilshire Blvd., ste 301</t>
  </si>
  <si>
    <t>90048-5726</t>
  </si>
  <si>
    <t>PO Box 490  Old Chelsea Station</t>
  </si>
  <si>
    <t>1158 26th St. #443</t>
  </si>
  <si>
    <t>New York</t>
  </si>
  <si>
    <t>101 Market St., Ste 700</t>
  </si>
  <si>
    <t>94014-2916</t>
  </si>
  <si>
    <t>Philadelphia</t>
  </si>
  <si>
    <t>San Francisco</t>
  </si>
  <si>
    <t>Los Angeles</t>
  </si>
  <si>
    <t>Culver City</t>
  </si>
  <si>
    <t>Oakland</t>
  </si>
  <si>
    <t>Denver</t>
  </si>
  <si>
    <t>Seattle</t>
  </si>
  <si>
    <t>Paonia</t>
  </si>
  <si>
    <t>Chicago</t>
  </si>
  <si>
    <t>Mill Valley</t>
  </si>
  <si>
    <t>Pensacola</t>
  </si>
  <si>
    <t>Redwood City</t>
  </si>
  <si>
    <t>Bainbridge Island</t>
  </si>
  <si>
    <t>Boulder</t>
  </si>
  <si>
    <t>Rye Brook</t>
  </si>
  <si>
    <t>Cambridge</t>
  </si>
  <si>
    <t>Austin</t>
  </si>
  <si>
    <t>Madison</t>
  </si>
  <si>
    <t>Santa Monica</t>
  </si>
  <si>
    <t>npenniman@newsproject.org</t>
  </si>
  <si>
    <t>Nick Penniman</t>
  </si>
  <si>
    <t>Phone</t>
  </si>
  <si>
    <t>(212) 871-8290</t>
  </si>
  <si>
    <t>(323) 662-1180</t>
  </si>
  <si>
    <t>(800) 525-8212</t>
  </si>
  <si>
    <t xml:space="preserve"> (303) 442-8445 ext. 0</t>
  </si>
  <si>
    <t>(212) 741-2365</t>
  </si>
  <si>
    <t>(323) 866-8201</t>
  </si>
  <si>
    <t>(202) 393-5155</t>
  </si>
  <si>
    <t>(415) 321-1763</t>
  </si>
  <si>
    <t>(608) 251-0185</t>
  </si>
  <si>
    <t>(202) 955-6460 ext. 222</t>
  </si>
  <si>
    <t>Madeleine Buckingham</t>
  </si>
  <si>
    <t>mbuckingham@motherjones.com</t>
  </si>
  <si>
    <t>(415) 321-1733</t>
  </si>
  <si>
    <t>Matthew Rothschild</t>
  </si>
  <si>
    <t>(206) 218-6094</t>
  </si>
  <si>
    <t>Laura Rozen</t>
  </si>
  <si>
    <t>Inv. Date</t>
  </si>
  <si>
    <t>Date Paid</t>
  </si>
  <si>
    <t>(213) 625-0787</t>
  </si>
  <si>
    <t>St. Paul</t>
  </si>
  <si>
    <t>MN</t>
  </si>
  <si>
    <t>(651) 224-2479</t>
  </si>
  <si>
    <t>77 Federal St., 2nd Floor</t>
  </si>
  <si>
    <t>(415) 284-1420</t>
  </si>
  <si>
    <t>jvondeling@bkpub.com</t>
  </si>
  <si>
    <t>(415) 743-6461</t>
  </si>
  <si>
    <t>Johanna Vondeling</t>
  </si>
  <si>
    <t>145 Ninth St., Ste 102</t>
  </si>
  <si>
    <t>Teresa Stack</t>
  </si>
  <si>
    <t>tstack@thenation.com</t>
  </si>
  <si>
    <t>529 14th Street, N.W., National Press Building, Ste. 1071</t>
  </si>
  <si>
    <t>Invoice Date</t>
  </si>
  <si>
    <t>Feministing</t>
  </si>
  <si>
    <t>miriamzperez@gmail.com</t>
  </si>
  <si>
    <t>www.feministing.com</t>
  </si>
  <si>
    <t>Julie Crosby</t>
  </si>
  <si>
    <t>julie@democracynow.org</t>
  </si>
  <si>
    <t>Rory O'Connor</t>
  </si>
  <si>
    <t>Chip Giller</t>
  </si>
  <si>
    <t>cgiller@grist.org</t>
  </si>
  <si>
    <t>Phillip Frazer</t>
  </si>
  <si>
    <t>frazer@newslet.com</t>
  </si>
  <si>
    <t>Dan Dineen or Joel Bleifuss</t>
  </si>
  <si>
    <t>dan@inthese times.com or jbleifuss@inthesetimes.com</t>
  </si>
  <si>
    <t>Lisa Rudman</t>
  </si>
  <si>
    <t>lrudman@radioproject.org</t>
  </si>
  <si>
    <t>Jeffrey Allen</t>
  </si>
  <si>
    <t>Jeffrey.Allen@oneworld.net</t>
  </si>
  <si>
    <t>Marc Favreau</t>
  </si>
  <si>
    <t>mfavreau@thenewpress.com</t>
  </si>
  <si>
    <t>Cenk Uygur</t>
  </si>
  <si>
    <t>theyoungturk@yahoo.com</t>
  </si>
  <si>
    <t>Andrew Golis</t>
  </si>
  <si>
    <t>andrew@talkingpointsmemo.com</t>
  </si>
  <si>
    <t>Carl Iseli</t>
  </si>
  <si>
    <t>carl@washingtonmonthly.com</t>
  </si>
  <si>
    <t>Deleted for 2009 - Moving Ideas, a project of Care2</t>
  </si>
  <si>
    <t>Miriam Perez</t>
  </si>
  <si>
    <t>Rafi Vizcarra</t>
  </si>
  <si>
    <t>rvizcarra@newamericamedia.org</t>
  </si>
  <si>
    <t>dfrench@rnntv.com</t>
  </si>
  <si>
    <t>Chelsea Green Publishing Co.</t>
  </si>
  <si>
    <t>White River Junction</t>
  </si>
  <si>
    <t>DELETED FOR 2009 - Warandpiece.com</t>
  </si>
  <si>
    <t>DELETED FOR 2009 - Sojourners</t>
  </si>
  <si>
    <t>DELETED FOR 2009 - Raw Story</t>
  </si>
  <si>
    <t>DELETED FOR 2009 - South End Press</t>
  </si>
  <si>
    <t>DELETED FOR 2009 - High Country News</t>
  </si>
  <si>
    <t>DELETED FOR 2009 - Mike Papantonio-GoLeft TV</t>
  </si>
  <si>
    <t>DELETED FOR 2009 - Working Assets</t>
  </si>
  <si>
    <t xml:space="preserve">DELETED FOR 2009 - The American News Project/Huffington Post Investigative Fund Beginning 2010  </t>
  </si>
  <si>
    <t>Campus Progress/The Center for American Progress</t>
  </si>
  <si>
    <t>www.americanprogress.org</t>
  </si>
  <si>
    <t>PO Box 170577</t>
  </si>
  <si>
    <t>Care2</t>
  </si>
  <si>
    <t>DELETED FOR 2009 - Wiretap (2 08 payments made-$50 and $200)</t>
  </si>
  <si>
    <t>PO Box 276414</t>
  </si>
  <si>
    <t>Sacramento</t>
  </si>
  <si>
    <t>www.truthout.com</t>
  </si>
  <si>
    <t>Earth Island Institute</t>
  </si>
  <si>
    <t>David Brower Center, 2150 Allston Way, Suite 460</t>
  </si>
  <si>
    <t>Berkeley</t>
  </si>
  <si>
    <t>415-341-6350</t>
  </si>
  <si>
    <t>www.earthislandjournal.org</t>
  </si>
  <si>
    <t>Noel Rabbinowitz</t>
  </si>
  <si>
    <t>(510) 290-5045</t>
  </si>
  <si>
    <t>nrabinowitz@arc.org</t>
  </si>
  <si>
    <t>Center for Independent Media aka Amer. Ind. News Net.</t>
  </si>
  <si>
    <t>2201 P Street, NW</t>
  </si>
  <si>
    <t>20037-1033</t>
  </si>
  <si>
    <t>1333 H Street, NW, 10th Floor</t>
  </si>
  <si>
    <t>Feet In Two Worlds/The New School</t>
  </si>
  <si>
    <t>Anna Schneider</t>
  </si>
  <si>
    <t>212-229-5400x 1206</t>
  </si>
  <si>
    <t>schneidA@newschool.edu</t>
  </si>
  <si>
    <t>187 Main Street</t>
  </si>
  <si>
    <t>Great Barrington</t>
  </si>
  <si>
    <t>01230</t>
  </si>
  <si>
    <t>(413) 672-1656</t>
  </si>
  <si>
    <t>Margo Baldwin</t>
  </si>
  <si>
    <t>mbaldwin@chelseagreen.com</t>
  </si>
  <si>
    <t>(802) 295-6300x102</t>
  </si>
  <si>
    <t>Jodi Jacobson</t>
  </si>
  <si>
    <t xml:space="preserve">6710 Allegheny Avenue </t>
  </si>
  <si>
    <t>Tacoma Park</t>
  </si>
  <si>
    <t>MD</t>
  </si>
  <si>
    <t>jacobsonjodi@gmail.com</t>
  </si>
  <si>
    <t>Wendy Norris</t>
  </si>
  <si>
    <t>734 Homer Avenue</t>
  </si>
  <si>
    <t>Palo Alto</t>
  </si>
  <si>
    <t>(720) 281-9378</t>
  </si>
  <si>
    <t>wnorris@westerncitizen.com</t>
  </si>
  <si>
    <t>ipsun@aol.com</t>
  </si>
  <si>
    <t>The Chicago Reporter</t>
  </si>
  <si>
    <t>Kimberlei Kelly</t>
  </si>
  <si>
    <t>332 S. Michigan Avenue</t>
  </si>
  <si>
    <t>(312) 673-3838</t>
  </si>
  <si>
    <t>kkelly@chicagoreporter.com</t>
  </si>
  <si>
    <t>Kathy Spillar</t>
  </si>
  <si>
    <t>433 South Beverly Drive</t>
  </si>
  <si>
    <t>Beverly Hills</t>
  </si>
  <si>
    <t>kspillar@feminist.org</t>
  </si>
  <si>
    <t>898-53rd Street</t>
  </si>
  <si>
    <t>(312) 841-0553</t>
  </si>
  <si>
    <t>1929 Martin Luther King Jr. Way</t>
  </si>
  <si>
    <t>laura@bravenewfoundation.org</t>
  </si>
  <si>
    <t>Shani Hilton</t>
  </si>
  <si>
    <t>shilton@americanprogress.org</t>
  </si>
  <si>
    <t>Joe Baker</t>
  </si>
  <si>
    <t>Hanaa Rifaey</t>
  </si>
  <si>
    <t>hanaa@tainn.org</t>
  </si>
  <si>
    <t>Maureen Mitra</t>
  </si>
  <si>
    <t>maureenmitra@earthisland.org</t>
  </si>
  <si>
    <t>Jack Walsh</t>
  </si>
  <si>
    <t>jack@namac.org</t>
  </si>
  <si>
    <t>G.W. Williams Center for Independent Journalism</t>
  </si>
  <si>
    <t>Sharmini Peries</t>
  </si>
  <si>
    <t>sharmini@therealnews.com</t>
  </si>
  <si>
    <t>rboriskin@prospect.org</t>
  </si>
  <si>
    <t>Jessie Russell</t>
  </si>
  <si>
    <t>laborradio@gmail.com</t>
  </si>
  <si>
    <t>213 E. 4th Street, Suite 417</t>
  </si>
  <si>
    <t>275 Shoreline Drive, Ste 300</t>
  </si>
  <si>
    <t>julie@womensmediacenter.com</t>
  </si>
  <si>
    <t>08//26/2011</t>
  </si>
  <si>
    <t>919 Park Place, Apt. 3F</t>
  </si>
  <si>
    <t>Brooklyn</t>
  </si>
  <si>
    <t>DOING BUSINESS AS</t>
  </si>
  <si>
    <t>Applied Research Center</t>
  </si>
  <si>
    <t>The Texas Observer</t>
  </si>
  <si>
    <t>Publisher</t>
  </si>
  <si>
    <t>nelson@texasobserver.org</t>
  </si>
  <si>
    <t>Berrett-Koehler</t>
  </si>
  <si>
    <t>Campus Progress</t>
  </si>
  <si>
    <t>Chelsea Green</t>
  </si>
  <si>
    <t>Diversified Media Enterprises</t>
  </si>
  <si>
    <t>Worker's Independent News</t>
  </si>
  <si>
    <t>Feet In Two Worlds</t>
  </si>
  <si>
    <t>Foundation for National Progress</t>
  </si>
  <si>
    <t>Mother Jones</t>
  </si>
  <si>
    <t>Free Speech Radio News</t>
  </si>
  <si>
    <t>Globalvision</t>
  </si>
  <si>
    <t>GWW</t>
  </si>
  <si>
    <t>Independent Media Institute</t>
  </si>
  <si>
    <t>Alternet</t>
  </si>
  <si>
    <t>Institute for Public Affairs</t>
  </si>
  <si>
    <t>In These Times</t>
  </si>
  <si>
    <t>Inter Press Service News Agency</t>
  </si>
  <si>
    <t>IPS</t>
  </si>
  <si>
    <t>International Media Project</t>
  </si>
  <si>
    <t>National Radio Project/Making Contact</t>
  </si>
  <si>
    <t>Ms. Magazine</t>
  </si>
  <si>
    <t>NAMAC</t>
  </si>
  <si>
    <t>Orion</t>
  </si>
  <si>
    <t>Yes Magazine</t>
  </si>
  <si>
    <t>Reproductive Health Reality Check</t>
  </si>
  <si>
    <t>RH Reality Check</t>
  </si>
  <si>
    <t>Oakland Local</t>
  </si>
  <si>
    <t xml:space="preserve">Susan E. Mernit </t>
  </si>
  <si>
    <t>The Progressive</t>
  </si>
  <si>
    <t>Real News Network</t>
  </si>
  <si>
    <t>The Uptake</t>
  </si>
  <si>
    <t>Truth Out</t>
  </si>
  <si>
    <t xml:space="preserve">Public Communicators (Free Speech TV) </t>
  </si>
  <si>
    <t>Free Speech TV</t>
  </si>
  <si>
    <t>105 E. 22nd Street</t>
  </si>
  <si>
    <t>UTNE</t>
  </si>
  <si>
    <t>Ogden Publications</t>
  </si>
  <si>
    <t>David Schimke</t>
  </si>
  <si>
    <t>12 N. 12th Street, #400</t>
  </si>
  <si>
    <t>Minneapolis</t>
  </si>
  <si>
    <t>(612) 338-5040</t>
  </si>
  <si>
    <t>dschimke@ogdenpubs.com</t>
  </si>
  <si>
    <t>tetyana@alternet.org</t>
  </si>
  <si>
    <t>City Lights/Community Service Society of New York</t>
  </si>
  <si>
    <t>The Real News Network/Independent World Television, Inc.</t>
  </si>
  <si>
    <t>143 W. 4th Street, #2F</t>
  </si>
  <si>
    <t>(917) 463-3599</t>
  </si>
  <si>
    <t>Tetyana Mazhna</t>
  </si>
  <si>
    <t>Specialty Studios, LLC</t>
  </si>
  <si>
    <t>2800 Lobitos Creek Road</t>
  </si>
  <si>
    <t>Half Moon Bay</t>
  </si>
  <si>
    <t>DELETED - Air America Media LLC</t>
  </si>
  <si>
    <t>DELETED -Afro-Netizen/Visceral Ventures LLC</t>
  </si>
  <si>
    <t>Rabble.ca</t>
  </si>
  <si>
    <t>Kim Elliott</t>
  </si>
  <si>
    <t>Suite 400, 215 Spandina Avenue</t>
  </si>
  <si>
    <t>Toronto</t>
  </si>
  <si>
    <t>ONTARIO</t>
  </si>
  <si>
    <t>MST-2CY</t>
  </si>
  <si>
    <t>www.rabble.com</t>
  </si>
  <si>
    <t>kim@rabble.ca</t>
  </si>
  <si>
    <t>DELETED - Balcony Films</t>
  </si>
  <si>
    <t>DELETED - Media Venture Collective/Brad De Graf</t>
  </si>
  <si>
    <t>DELETED - Better World Fund</t>
  </si>
  <si>
    <t>DELETED - Western Citizen</t>
  </si>
  <si>
    <t>DELETED RNN WRnn TV ASSoc. LTC partnership</t>
  </si>
  <si>
    <t>Positive Future/Yes Magazine</t>
  </si>
  <si>
    <t>1200-18th Street, NW, Suite 330</t>
  </si>
  <si>
    <t>2012</t>
  </si>
  <si>
    <t>Kendel Gordon</t>
  </si>
  <si>
    <t>(213) 925-5905</t>
  </si>
  <si>
    <t>kendel@truthout.org</t>
  </si>
  <si>
    <t>Brave New Films/Foundation</t>
  </si>
  <si>
    <t>Kim Parker</t>
  </si>
  <si>
    <t>Foundation for the Study of Independent Social Ideas</t>
  </si>
  <si>
    <t>Maxine Phillips</t>
  </si>
  <si>
    <t>(212) 749-2137</t>
  </si>
  <si>
    <t>www.dissentmagazine.org</t>
  </si>
  <si>
    <t>phillips@dissentmagazine.org</t>
  </si>
  <si>
    <t>LA Progressive</t>
  </si>
  <si>
    <t>482 Crane Blvd.</t>
  </si>
  <si>
    <t>www.laprogressive.com</t>
  </si>
  <si>
    <t>dick_and_sharon@yahoo.com</t>
  </si>
  <si>
    <t>Palast Investigative fund</t>
  </si>
  <si>
    <t>GregPalast.com</t>
  </si>
  <si>
    <t>Zach Roberts</t>
  </si>
  <si>
    <t>(212) 505-5566</t>
  </si>
  <si>
    <t>http://gregpalast.com</t>
  </si>
  <si>
    <t>(213) 434-5325</t>
  </si>
  <si>
    <t>P.O. Box 428</t>
  </si>
  <si>
    <t>Dissent Magazine</t>
  </si>
  <si>
    <t>310 Riverside Drive</t>
  </si>
  <si>
    <t>joe@care2team.com</t>
  </si>
  <si>
    <t>72 Fifth Ave., 6th Floor</t>
  </si>
  <si>
    <t>415-431-1391 x301 (hdm), x304 (jw)</t>
  </si>
  <si>
    <t>Race, Poverty &amp; The Environment</t>
  </si>
  <si>
    <t>Urban Habitat Program</t>
  </si>
  <si>
    <t>www.urbanhabitat.org</t>
  </si>
  <si>
    <t>Thalif Deen</t>
  </si>
  <si>
    <t>34 Burgher Avenue</t>
  </si>
  <si>
    <t>Staten Island</t>
  </si>
  <si>
    <t>212-751-3255</t>
  </si>
  <si>
    <t>thalif@aol.com</t>
  </si>
  <si>
    <t>Erik Hoffner</t>
  </si>
  <si>
    <t>www.orionmagazine.org</t>
  </si>
  <si>
    <t>ehoffner@orionmagazine.org</t>
  </si>
  <si>
    <t>336 E. 22nd Street, #1R</t>
  </si>
  <si>
    <t>zdroberts@gmail.com</t>
  </si>
  <si>
    <t>Link Media, Inc.</t>
  </si>
  <si>
    <t>Laila Brenner, Partnerships Coordinator</t>
  </si>
  <si>
    <t>901 Batter Street, Suite 308</t>
  </si>
  <si>
    <t>415-248-3950 X 107</t>
  </si>
  <si>
    <t>www.linktv.org</t>
  </si>
  <si>
    <t>lbrenner@linktv.org</t>
  </si>
  <si>
    <t>The Nation Institute</t>
  </si>
  <si>
    <t>Tanya Kitman, Executive Director</t>
  </si>
  <si>
    <t>116 E. 16th Street, 8th Floor</t>
  </si>
  <si>
    <t>212-822-0252</t>
  </si>
  <si>
    <t>www.nationinstitute.org</t>
  </si>
  <si>
    <t>tanya@nationinstitute.org</t>
  </si>
  <si>
    <t>2013</t>
  </si>
  <si>
    <t>The Hightower Lowdown</t>
  </si>
  <si>
    <t>Hightower Lowdown (aka Public Intelligence)</t>
  </si>
  <si>
    <t>Richard Crane</t>
  </si>
  <si>
    <t>Gretchen Wolf</t>
  </si>
  <si>
    <t>284 Madrona Way, NE, Suite 116</t>
  </si>
  <si>
    <t>gwolf@yesmagazine.org</t>
  </si>
  <si>
    <t>The Thom Hartmann Program</t>
  </si>
  <si>
    <t>The Thom Hartmann Progress</t>
  </si>
  <si>
    <t>Louise Hartment</t>
  </si>
  <si>
    <t>236 Massachusetts Avenue, NE</t>
  </si>
  <si>
    <t>(503) 752-2702</t>
  </si>
  <si>
    <t>louise@thomhartmann.com</t>
  </si>
  <si>
    <t>News Taco</t>
  </si>
  <si>
    <t>Victor Landa</t>
  </si>
  <si>
    <t>220 Belvidere Drive</t>
  </si>
  <si>
    <t>San Antonio</t>
  </si>
  <si>
    <t>Public Research Associates/Public Eye - Political Research Associates</t>
  </si>
  <si>
    <t>Public Research Associates/Public Eye</t>
  </si>
  <si>
    <t>1310 Broadway, Suite 201</t>
  </si>
  <si>
    <t>Somerville</t>
  </si>
  <si>
    <t>02144</t>
  </si>
  <si>
    <t>www.publiceye.org</t>
  </si>
  <si>
    <t>pra@publiceye.org</t>
  </si>
  <si>
    <t>(617) 666-5300</t>
  </si>
  <si>
    <t>DELETED - TPM Media LLC - 06/19/2012</t>
  </si>
  <si>
    <t>436-14th Street, Suite 1205</t>
  </si>
  <si>
    <t>1825 K Street, NW, Suite 400</t>
  </si>
  <si>
    <t>(202) 355-4118</t>
  </si>
  <si>
    <t>Jay Harris, Publisher</t>
  </si>
  <si>
    <t>(202)-776-0720</t>
  </si>
  <si>
    <t>Liberty Media for Women (reactivated 7/18/12)</t>
  </si>
  <si>
    <t>(310) 556-2500</t>
  </si>
  <si>
    <t>bjc@urbanhabitat.org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</si>
</sst>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[$-409]dddd\,\ mmmm\ dd\,\ yyyy"/>
    <numFmt numFmtId="167" formatCode="mm/dd/yy;@"/>
    <numFmt numFmtId="168" formatCode="mm/dd/yy"/>
    <numFmt numFmtId="169" formatCode="[&lt;=9999999]###\-####;\(###\)\ ###\-####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000"/>
    <numFmt numFmtId="175" formatCode="[$-409]h:mm:ss\ AM/PM"/>
    <numFmt numFmtId="176" formatCode="0.0"/>
    <numFmt numFmtId="177" formatCode="[$-F800]dddd\,\ mmmm\ dd\,\ yyyy"/>
  </numFmts>
  <fonts count="5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0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Verdana"/>
      <family val="2"/>
    </font>
    <font>
      <sz val="10"/>
      <color theme="1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Verdana"/>
      <family val="2"/>
    </font>
    <font>
      <b/>
      <i/>
      <sz val="10"/>
      <color rgb="FFFF0000"/>
      <name val="Verdana"/>
      <family val="2"/>
    </font>
    <font>
      <b/>
      <sz val="8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4" fontId="1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67" fontId="1" fillId="0" borderId="0" xfId="0" applyNumberFormat="1" applyFont="1" applyAlignment="1">
      <alignment horizontal="left"/>
    </xf>
    <xf numFmtId="49" fontId="0" fillId="0" borderId="18" xfId="0" applyNumberFormat="1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4" fontId="1" fillId="0" borderId="19" xfId="0" applyNumberFormat="1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1" fontId="0" fillId="0" borderId="0" xfId="0" applyNumberFormat="1" applyAlignment="1">
      <alignment/>
    </xf>
    <xf numFmtId="167" fontId="0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49" fontId="4" fillId="0" borderId="0" xfId="53" applyNumberFormat="1" applyBorder="1" applyAlignment="1" applyProtection="1">
      <alignment/>
      <protection/>
    </xf>
    <xf numFmtId="0" fontId="4" fillId="0" borderId="0" xfId="53" applyBorder="1" applyAlignment="1" applyProtection="1">
      <alignment/>
      <protection/>
    </xf>
    <xf numFmtId="0" fontId="4" fillId="0" borderId="0" xfId="53" applyFill="1" applyBorder="1" applyAlignment="1" applyProtection="1">
      <alignment/>
      <protection/>
    </xf>
    <xf numFmtId="0" fontId="4" fillId="0" borderId="0" xfId="53" applyNumberFormat="1" applyFill="1" applyBorder="1" applyAlignment="1" applyProtection="1">
      <alignment/>
      <protection/>
    </xf>
    <xf numFmtId="0" fontId="1" fillId="0" borderId="2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1" fillId="0" borderId="19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19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0" fillId="0" borderId="23" xfId="0" applyNumberFormat="1" applyBorder="1" applyAlignment="1">
      <alignment/>
    </xf>
    <xf numFmtId="49" fontId="4" fillId="0" borderId="23" xfId="53" applyNumberFormat="1" applyBorder="1" applyAlignment="1" applyProtection="1">
      <alignment/>
      <protection/>
    </xf>
    <xf numFmtId="0" fontId="4" fillId="0" borderId="23" xfId="53" applyBorder="1" applyAlignment="1" applyProtection="1">
      <alignment/>
      <protection/>
    </xf>
    <xf numFmtId="49" fontId="0" fillId="0" borderId="11" xfId="0" applyNumberFormat="1" applyBorder="1" applyAlignment="1">
      <alignment/>
    </xf>
    <xf numFmtId="49" fontId="0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0" fillId="0" borderId="11" xfId="0" applyNumberFormat="1" applyFont="1" applyFill="1" applyBorder="1" applyAlignment="1" applyProtection="1">
      <alignment/>
      <protection/>
    </xf>
    <xf numFmtId="0" fontId="1" fillId="0" borderId="19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49" fontId="9" fillId="0" borderId="25" xfId="0" applyNumberFormat="1" applyFont="1" applyBorder="1" applyAlignment="1">
      <alignment/>
    </xf>
    <xf numFmtId="49" fontId="9" fillId="0" borderId="26" xfId="0" applyNumberFormat="1" applyFont="1" applyBorder="1" applyAlignment="1">
      <alignment/>
    </xf>
    <xf numFmtId="49" fontId="9" fillId="0" borderId="26" xfId="0" applyNumberFormat="1" applyFont="1" applyBorder="1" applyAlignment="1">
      <alignment horizontal="right"/>
    </xf>
    <xf numFmtId="49" fontId="9" fillId="0" borderId="27" xfId="0" applyNumberFormat="1" applyFont="1" applyBorder="1" applyAlignment="1">
      <alignment/>
    </xf>
    <xf numFmtId="164" fontId="9" fillId="0" borderId="26" xfId="0" applyNumberFormat="1" applyFont="1" applyBorder="1" applyAlignment="1">
      <alignment/>
    </xf>
    <xf numFmtId="164" fontId="9" fillId="0" borderId="28" xfId="0" applyNumberFormat="1" applyFont="1" applyBorder="1" applyAlignment="1">
      <alignment/>
    </xf>
    <xf numFmtId="164" fontId="9" fillId="0" borderId="25" xfId="0" applyNumberFormat="1" applyFont="1" applyBorder="1" applyAlignment="1">
      <alignment/>
    </xf>
    <xf numFmtId="0" fontId="9" fillId="0" borderId="0" xfId="0" applyFont="1" applyAlignment="1">
      <alignment/>
    </xf>
    <xf numFmtId="164" fontId="8" fillId="0" borderId="29" xfId="0" applyNumberFormat="1" applyFont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33" borderId="11" xfId="0" applyNumberFormat="1" applyFill="1" applyBorder="1" applyAlignment="1">
      <alignment/>
    </xf>
    <xf numFmtId="49" fontId="0" fillId="33" borderId="0" xfId="0" applyNumberFormat="1" applyFill="1" applyBorder="1" applyAlignment="1">
      <alignment/>
    </xf>
    <xf numFmtId="167" fontId="0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right"/>
    </xf>
    <xf numFmtId="169" fontId="0" fillId="33" borderId="0" xfId="0" applyNumberFormat="1" applyFont="1" applyFill="1" applyBorder="1" applyAlignment="1" applyProtection="1">
      <alignment horizontal="right"/>
      <protection/>
    </xf>
    <xf numFmtId="0" fontId="4" fillId="33" borderId="0" xfId="53" applyFill="1" applyBorder="1" applyAlignment="1" applyProtection="1">
      <alignment/>
      <protection/>
    </xf>
    <xf numFmtId="49" fontId="4" fillId="33" borderId="23" xfId="53" applyNumberFormat="1" applyFill="1" applyBorder="1" applyAlignment="1" applyProtection="1">
      <alignment/>
      <protection/>
    </xf>
    <xf numFmtId="164" fontId="0" fillId="33" borderId="0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174" fontId="0" fillId="33" borderId="0" xfId="0" applyNumberFormat="1" applyFill="1" applyAlignment="1">
      <alignment horizontal="right"/>
    </xf>
    <xf numFmtId="49" fontId="0" fillId="0" borderId="0" xfId="0" applyNumberFormat="1" applyFont="1" applyBorder="1" applyAlignment="1">
      <alignment/>
    </xf>
    <xf numFmtId="169" fontId="0" fillId="33" borderId="0" xfId="0" applyNumberFormat="1" applyFont="1" applyFill="1" applyBorder="1" applyAlignment="1">
      <alignment horizontal="right"/>
    </xf>
    <xf numFmtId="0" fontId="4" fillId="33" borderId="0" xfId="53" applyNumberFormat="1" applyFill="1" applyBorder="1" applyAlignment="1" applyProtection="1">
      <alignment/>
      <protection/>
    </xf>
    <xf numFmtId="14" fontId="0" fillId="0" borderId="10" xfId="0" applyNumberFormat="1" applyBorder="1" applyAlignment="1">
      <alignment/>
    </xf>
    <xf numFmtId="14" fontId="9" fillId="0" borderId="28" xfId="0" applyNumberFormat="1" applyFont="1" applyBorder="1" applyAlignment="1">
      <alignment/>
    </xf>
    <xf numFmtId="164" fontId="0" fillId="0" borderId="30" xfId="0" applyNumberFormat="1" applyBorder="1" applyAlignment="1">
      <alignment/>
    </xf>
    <xf numFmtId="164" fontId="0" fillId="33" borderId="30" xfId="0" applyNumberFormat="1" applyFill="1" applyBorder="1" applyAlignment="1">
      <alignment/>
    </xf>
    <xf numFmtId="164" fontId="9" fillId="0" borderId="31" xfId="0" applyNumberFormat="1" applyFont="1" applyBorder="1" applyAlignment="1">
      <alignment/>
    </xf>
    <xf numFmtId="14" fontId="0" fillId="0" borderId="30" xfId="0" applyNumberFormat="1" applyBorder="1" applyAlignment="1">
      <alignment/>
    </xf>
    <xf numFmtId="14" fontId="9" fillId="0" borderId="31" xfId="0" applyNumberFormat="1" applyFont="1" applyBorder="1" applyAlignment="1">
      <alignment/>
    </xf>
    <xf numFmtId="168" fontId="0" fillId="0" borderId="32" xfId="0" applyNumberFormat="1" applyBorder="1" applyAlignment="1">
      <alignment/>
    </xf>
    <xf numFmtId="168" fontId="0" fillId="33" borderId="32" xfId="0" applyNumberFormat="1" applyFill="1" applyBorder="1" applyAlignment="1">
      <alignment/>
    </xf>
    <xf numFmtId="168" fontId="0" fillId="0" borderId="32" xfId="0" applyNumberFormat="1" applyFont="1" applyBorder="1" applyAlignment="1">
      <alignment/>
    </xf>
    <xf numFmtId="14" fontId="0" fillId="0" borderId="32" xfId="0" applyNumberFormat="1" applyFont="1" applyBorder="1" applyAlignment="1">
      <alignment/>
    </xf>
    <xf numFmtId="14" fontId="9" fillId="0" borderId="33" xfId="0" applyNumberFormat="1" applyFont="1" applyBorder="1" applyAlignment="1">
      <alignment/>
    </xf>
    <xf numFmtId="168" fontId="0" fillId="0" borderId="30" xfId="0" applyNumberFormat="1" applyFont="1" applyBorder="1" applyAlignment="1">
      <alignment/>
    </xf>
    <xf numFmtId="168" fontId="0" fillId="33" borderId="30" xfId="0" applyNumberFormat="1" applyFont="1" applyFill="1" applyBorder="1" applyAlignment="1">
      <alignment/>
    </xf>
    <xf numFmtId="164" fontId="0" fillId="0" borderId="30" xfId="0" applyNumberFormat="1" applyFont="1" applyBorder="1" applyAlignment="1">
      <alignment/>
    </xf>
    <xf numFmtId="164" fontId="0" fillId="33" borderId="30" xfId="0" applyNumberFormat="1" applyFont="1" applyFill="1" applyBorder="1" applyAlignment="1">
      <alignment/>
    </xf>
    <xf numFmtId="164" fontId="9" fillId="34" borderId="30" xfId="0" applyNumberFormat="1" applyFont="1" applyFill="1" applyBorder="1" applyAlignment="1">
      <alignment/>
    </xf>
    <xf numFmtId="167" fontId="0" fillId="0" borderId="30" xfId="0" applyNumberFormat="1" applyBorder="1" applyAlignment="1">
      <alignment/>
    </xf>
    <xf numFmtId="167" fontId="0" fillId="33" borderId="30" xfId="0" applyNumberFormat="1" applyFill="1" applyBorder="1" applyAlignment="1">
      <alignment/>
    </xf>
    <xf numFmtId="167" fontId="9" fillId="34" borderId="30" xfId="0" applyNumberFormat="1" applyFont="1" applyFill="1" applyBorder="1" applyAlignment="1">
      <alignment/>
    </xf>
    <xf numFmtId="167" fontId="0" fillId="0" borderId="30" xfId="0" applyNumberFormat="1" applyFont="1" applyBorder="1" applyAlignment="1">
      <alignment/>
    </xf>
    <xf numFmtId="44" fontId="0" fillId="0" borderId="30" xfId="44" applyFont="1" applyBorder="1" applyAlignment="1">
      <alignment/>
    </xf>
    <xf numFmtId="44" fontId="0" fillId="33" borderId="30" xfId="0" applyNumberFormat="1" applyFill="1" applyBorder="1" applyAlignment="1">
      <alignment horizontal="center"/>
    </xf>
    <xf numFmtId="14" fontId="0" fillId="33" borderId="30" xfId="0" applyNumberFormat="1" applyFill="1" applyBorder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4" fillId="33" borderId="23" xfId="53" applyFill="1" applyBorder="1" applyAlignment="1" applyProtection="1">
      <alignment/>
      <protection/>
    </xf>
    <xf numFmtId="168" fontId="0" fillId="33" borderId="3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6" fillId="33" borderId="0" xfId="0" applyFont="1" applyFill="1" applyAlignment="1">
      <alignment/>
    </xf>
    <xf numFmtId="14" fontId="0" fillId="33" borderId="0" xfId="0" applyNumberFormat="1" applyFill="1" applyAlignment="1">
      <alignment horizontal="left"/>
    </xf>
    <xf numFmtId="0" fontId="0" fillId="33" borderId="34" xfId="0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49" fontId="0" fillId="33" borderId="11" xfId="0" applyNumberFormat="1" applyFont="1" applyFill="1" applyBorder="1" applyAlignment="1">
      <alignment/>
    </xf>
    <xf numFmtId="49" fontId="9" fillId="33" borderId="25" xfId="0" applyNumberFormat="1" applyFont="1" applyFill="1" applyBorder="1" applyAlignment="1">
      <alignment/>
    </xf>
    <xf numFmtId="168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68" fontId="0" fillId="33" borderId="0" xfId="0" applyNumberFormat="1" applyFont="1" applyFill="1" applyBorder="1" applyAlignment="1">
      <alignment/>
    </xf>
    <xf numFmtId="14" fontId="0" fillId="33" borderId="10" xfId="0" applyNumberFormat="1" applyFill="1" applyBorder="1" applyAlignment="1">
      <alignment/>
    </xf>
    <xf numFmtId="164" fontId="0" fillId="0" borderId="17" xfId="0" applyNumberFormat="1" applyBorder="1" applyAlignment="1">
      <alignment/>
    </xf>
    <xf numFmtId="49" fontId="0" fillId="0" borderId="0" xfId="0" applyNumberFormat="1" applyFont="1" applyAlignment="1">
      <alignment horizontal="right"/>
    </xf>
    <xf numFmtId="49" fontId="0" fillId="35" borderId="0" xfId="0" applyNumberFormat="1" applyFill="1" applyAlignment="1">
      <alignment/>
    </xf>
    <xf numFmtId="0" fontId="50" fillId="0" borderId="0" xfId="0" applyFont="1" applyBorder="1" applyAlignment="1">
      <alignment/>
    </xf>
    <xf numFmtId="4" fontId="0" fillId="0" borderId="30" xfId="0" applyNumberFormat="1" applyBorder="1" applyAlignment="1">
      <alignment/>
    </xf>
    <xf numFmtId="4" fontId="0" fillId="33" borderId="30" xfId="0" applyNumberFormat="1" applyFill="1" applyBorder="1" applyAlignment="1">
      <alignment/>
    </xf>
    <xf numFmtId="4" fontId="0" fillId="0" borderId="30" xfId="0" applyNumberFormat="1" applyFont="1" applyBorder="1" applyAlignment="1">
      <alignment/>
    </xf>
    <xf numFmtId="4" fontId="0" fillId="33" borderId="30" xfId="0" applyNumberFormat="1" applyFont="1" applyFill="1" applyBorder="1" applyAlignment="1">
      <alignment/>
    </xf>
    <xf numFmtId="44" fontId="0" fillId="33" borderId="30" xfId="44" applyFont="1" applyFill="1" applyBorder="1" applyAlignment="1">
      <alignment/>
    </xf>
    <xf numFmtId="4" fontId="0" fillId="0" borderId="0" xfId="0" applyNumberFormat="1" applyBorder="1" applyAlignment="1">
      <alignment/>
    </xf>
    <xf numFmtId="4" fontId="0" fillId="33" borderId="0" xfId="0" applyNumberFormat="1" applyFill="1" applyBorder="1" applyAlignment="1">
      <alignment/>
    </xf>
    <xf numFmtId="4" fontId="9" fillId="0" borderId="26" xfId="0" applyNumberFormat="1" applyFont="1" applyBorder="1" applyAlignment="1">
      <alignment/>
    </xf>
    <xf numFmtId="44" fontId="0" fillId="33" borderId="0" xfId="44" applyFont="1" applyFill="1" applyBorder="1" applyAlignment="1">
      <alignment/>
    </xf>
    <xf numFmtId="0" fontId="0" fillId="35" borderId="0" xfId="0" applyFill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49" fontId="51" fillId="0" borderId="11" xfId="0" applyNumberFormat="1" applyFont="1" applyBorder="1" applyAlignment="1">
      <alignment/>
    </xf>
    <xf numFmtId="169" fontId="0" fillId="0" borderId="11" xfId="0" applyNumberFormat="1" applyFont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168" fontId="0" fillId="0" borderId="0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164" fontId="9" fillId="33" borderId="30" xfId="0" applyNumberFormat="1" applyFont="1" applyFill="1" applyBorder="1" applyAlignment="1">
      <alignment/>
    </xf>
    <xf numFmtId="167" fontId="9" fillId="33" borderId="30" xfId="0" applyNumberFormat="1" applyFont="1" applyFill="1" applyBorder="1" applyAlignment="1">
      <alignment/>
    </xf>
    <xf numFmtId="49" fontId="1" fillId="33" borderId="11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49" fontId="0" fillId="35" borderId="11" xfId="0" applyNumberFormat="1" applyFill="1" applyBorder="1" applyAlignment="1">
      <alignment/>
    </xf>
    <xf numFmtId="49" fontId="0" fillId="35" borderId="11" xfId="0" applyNumberFormat="1" applyFont="1" applyFill="1" applyBorder="1" applyAlignment="1">
      <alignment/>
    </xf>
    <xf numFmtId="49" fontId="0" fillId="35" borderId="0" xfId="0" applyNumberFormat="1" applyFill="1" applyBorder="1" applyAlignment="1">
      <alignment/>
    </xf>
    <xf numFmtId="167" fontId="0" fillId="35" borderId="0" xfId="0" applyNumberFormat="1" applyFont="1" applyFill="1" applyAlignment="1">
      <alignment horizontal="left"/>
    </xf>
    <xf numFmtId="0" fontId="0" fillId="35" borderId="0" xfId="0" applyFill="1" applyAlignment="1">
      <alignment horizontal="right"/>
    </xf>
    <xf numFmtId="0" fontId="0" fillId="35" borderId="0" xfId="0" applyFill="1" applyBorder="1" applyAlignment="1">
      <alignment horizontal="right"/>
    </xf>
    <xf numFmtId="0" fontId="4" fillId="35" borderId="0" xfId="53" applyFill="1" applyBorder="1" applyAlignment="1" applyProtection="1">
      <alignment/>
      <protection/>
    </xf>
    <xf numFmtId="49" fontId="0" fillId="35" borderId="23" xfId="0" applyNumberFormat="1" applyFill="1" applyBorder="1" applyAlignment="1">
      <alignment/>
    </xf>
    <xf numFmtId="168" fontId="0" fillId="35" borderId="32" xfId="0" applyNumberFormat="1" applyFill="1" applyBorder="1" applyAlignment="1">
      <alignment/>
    </xf>
    <xf numFmtId="164" fontId="0" fillId="35" borderId="3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168" fontId="0" fillId="35" borderId="30" xfId="0" applyNumberFormat="1" applyFont="1" applyFill="1" applyBorder="1" applyAlignment="1">
      <alignment/>
    </xf>
    <xf numFmtId="167" fontId="0" fillId="35" borderId="30" xfId="0" applyNumberFormat="1" applyFill="1" applyBorder="1" applyAlignment="1">
      <alignment/>
    </xf>
    <xf numFmtId="44" fontId="0" fillId="35" borderId="30" xfId="44" applyFont="1" applyFill="1" applyBorder="1" applyAlignment="1">
      <alignment/>
    </xf>
    <xf numFmtId="14" fontId="0" fillId="35" borderId="30" xfId="0" applyNumberFormat="1" applyFill="1" applyBorder="1" applyAlignment="1">
      <alignment/>
    </xf>
    <xf numFmtId="168" fontId="0" fillId="35" borderId="0" xfId="0" applyNumberFormat="1" applyFont="1" applyFill="1" applyBorder="1" applyAlignment="1">
      <alignment/>
    </xf>
    <xf numFmtId="14" fontId="0" fillId="35" borderId="10" xfId="0" applyNumberFormat="1" applyFill="1" applyBorder="1" applyAlignment="1">
      <alignment/>
    </xf>
    <xf numFmtId="4" fontId="0" fillId="35" borderId="30" xfId="0" applyNumberFormat="1" applyFill="1" applyBorder="1" applyAlignment="1">
      <alignment/>
    </xf>
    <xf numFmtId="4" fontId="0" fillId="35" borderId="0" xfId="0" applyNumberFormat="1" applyFill="1" applyBorder="1" applyAlignment="1">
      <alignment/>
    </xf>
    <xf numFmtId="164" fontId="0" fillId="35" borderId="11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1" fillId="35" borderId="12" xfId="0" applyNumberFormat="1" applyFont="1" applyFill="1" applyBorder="1" applyAlignment="1">
      <alignment/>
    </xf>
    <xf numFmtId="1" fontId="0" fillId="35" borderId="0" xfId="0" applyNumberFormat="1" applyFill="1" applyAlignment="1">
      <alignment/>
    </xf>
    <xf numFmtId="49" fontId="0" fillId="35" borderId="35" xfId="0" applyNumberFormat="1" applyFont="1" applyFill="1" applyBorder="1" applyAlignment="1">
      <alignment/>
    </xf>
    <xf numFmtId="0" fontId="0" fillId="35" borderId="0" xfId="0" applyNumberFormat="1" applyFont="1" applyFill="1" applyBorder="1" applyAlignment="1" applyProtection="1">
      <alignment/>
      <protection/>
    </xf>
    <xf numFmtId="169" fontId="0" fillId="35" borderId="36" xfId="0" applyNumberFormat="1" applyFont="1" applyFill="1" applyBorder="1" applyAlignment="1" applyProtection="1">
      <alignment horizontal="right"/>
      <protection/>
    </xf>
    <xf numFmtId="49" fontId="0" fillId="35" borderId="37" xfId="0" applyNumberFormat="1" applyFill="1" applyBorder="1" applyAlignment="1">
      <alignment/>
    </xf>
    <xf numFmtId="168" fontId="0" fillId="35" borderId="38" xfId="0" applyNumberFormat="1" applyFont="1" applyFill="1" applyBorder="1" applyAlignment="1">
      <alignment/>
    </xf>
    <xf numFmtId="164" fontId="0" fillId="35" borderId="39" xfId="0" applyNumberFormat="1" applyFill="1" applyBorder="1" applyAlignment="1">
      <alignment/>
    </xf>
    <xf numFmtId="164" fontId="0" fillId="35" borderId="40" xfId="0" applyNumberFormat="1" applyFill="1" applyBorder="1" applyAlignment="1">
      <alignment/>
    </xf>
    <xf numFmtId="168" fontId="0" fillId="35" borderId="39" xfId="0" applyNumberFormat="1" applyFont="1" applyFill="1" applyBorder="1" applyAlignment="1">
      <alignment/>
    </xf>
    <xf numFmtId="167" fontId="0" fillId="35" borderId="39" xfId="0" applyNumberFormat="1" applyFill="1" applyBorder="1" applyAlignment="1">
      <alignment/>
    </xf>
    <xf numFmtId="44" fontId="0" fillId="35" borderId="39" xfId="44" applyFont="1" applyFill="1" applyBorder="1" applyAlignment="1">
      <alignment/>
    </xf>
    <xf numFmtId="14" fontId="0" fillId="35" borderId="39" xfId="0" applyNumberFormat="1" applyFill="1" applyBorder="1" applyAlignment="1">
      <alignment/>
    </xf>
    <xf numFmtId="14" fontId="0" fillId="35" borderId="40" xfId="0" applyNumberFormat="1" applyFill="1" applyBorder="1" applyAlignment="1">
      <alignment/>
    </xf>
    <xf numFmtId="4" fontId="0" fillId="35" borderId="39" xfId="0" applyNumberFormat="1" applyFont="1" applyFill="1" applyBorder="1" applyAlignment="1">
      <alignment/>
    </xf>
    <xf numFmtId="4" fontId="0" fillId="35" borderId="36" xfId="0" applyNumberFormat="1" applyFill="1" applyBorder="1" applyAlignment="1">
      <alignment/>
    </xf>
    <xf numFmtId="164" fontId="1" fillId="35" borderId="41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/>
    </xf>
    <xf numFmtId="0" fontId="0" fillId="35" borderId="0" xfId="0" applyFont="1" applyFill="1" applyAlignment="1">
      <alignment horizontal="right"/>
    </xf>
    <xf numFmtId="169" fontId="0" fillId="35" borderId="0" xfId="0" applyNumberFormat="1" applyFont="1" applyFill="1" applyAlignment="1">
      <alignment horizontal="right"/>
    </xf>
    <xf numFmtId="0" fontId="12" fillId="35" borderId="0" xfId="53" applyFont="1" applyFill="1" applyBorder="1" applyAlignment="1" applyProtection="1">
      <alignment/>
      <protection/>
    </xf>
    <xf numFmtId="49" fontId="0" fillId="35" borderId="23" xfId="0" applyNumberFormat="1" applyFont="1" applyFill="1" applyBorder="1" applyAlignment="1">
      <alignment/>
    </xf>
    <xf numFmtId="168" fontId="0" fillId="35" borderId="32" xfId="0" applyNumberFormat="1" applyFont="1" applyFill="1" applyBorder="1" applyAlignment="1">
      <alignment/>
    </xf>
    <xf numFmtId="164" fontId="0" fillId="35" borderId="30" xfId="0" applyNumberFormat="1" applyFont="1" applyFill="1" applyBorder="1" applyAlignment="1">
      <alignment/>
    </xf>
    <xf numFmtId="164" fontId="0" fillId="35" borderId="10" xfId="0" applyNumberFormat="1" applyFont="1" applyFill="1" applyBorder="1" applyAlignment="1">
      <alignment/>
    </xf>
    <xf numFmtId="168" fontId="0" fillId="35" borderId="30" xfId="0" applyNumberFormat="1" applyFont="1" applyFill="1" applyBorder="1" applyAlignment="1">
      <alignment/>
    </xf>
    <xf numFmtId="167" fontId="0" fillId="35" borderId="30" xfId="0" applyNumberFormat="1" applyFont="1" applyFill="1" applyBorder="1" applyAlignment="1">
      <alignment/>
    </xf>
    <xf numFmtId="44" fontId="0" fillId="35" borderId="30" xfId="44" applyFont="1" applyFill="1" applyBorder="1" applyAlignment="1">
      <alignment/>
    </xf>
    <xf numFmtId="14" fontId="0" fillId="35" borderId="30" xfId="0" applyNumberFormat="1" applyFont="1" applyFill="1" applyBorder="1" applyAlignment="1">
      <alignment/>
    </xf>
    <xf numFmtId="14" fontId="0" fillId="35" borderId="10" xfId="0" applyNumberFormat="1" applyFont="1" applyFill="1" applyBorder="1" applyAlignment="1">
      <alignment/>
    </xf>
    <xf numFmtId="4" fontId="0" fillId="35" borderId="30" xfId="0" applyNumberFormat="1" applyFont="1" applyFill="1" applyBorder="1" applyAlignment="1">
      <alignment/>
    </xf>
    <xf numFmtId="4" fontId="0" fillId="35" borderId="0" xfId="0" applyNumberFormat="1" applyFont="1" applyFill="1" applyBorder="1" applyAlignment="1">
      <alignment/>
    </xf>
    <xf numFmtId="164" fontId="0" fillId="35" borderId="11" xfId="0" applyNumberFormat="1" applyFont="1" applyFill="1" applyBorder="1" applyAlignment="1">
      <alignment/>
    </xf>
    <xf numFmtId="164" fontId="0" fillId="35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1" fontId="0" fillId="35" borderId="0" xfId="0" applyNumberFormat="1" applyFont="1" applyFill="1" applyAlignment="1">
      <alignment/>
    </xf>
    <xf numFmtId="0" fontId="0" fillId="35" borderId="11" xfId="0" applyNumberFormat="1" applyFont="1" applyFill="1" applyBorder="1" applyAlignment="1" applyProtection="1">
      <alignment/>
      <protection/>
    </xf>
    <xf numFmtId="169" fontId="0" fillId="35" borderId="0" xfId="0" applyNumberFormat="1" applyFont="1" applyFill="1" applyBorder="1" applyAlignment="1" applyProtection="1">
      <alignment horizontal="right"/>
      <protection/>
    </xf>
    <xf numFmtId="0" fontId="4" fillId="35" borderId="0" xfId="53" applyNumberFormat="1" applyFill="1" applyBorder="1" applyAlignment="1" applyProtection="1">
      <alignment/>
      <protection/>
    </xf>
    <xf numFmtId="0" fontId="0" fillId="35" borderId="23" xfId="0" applyFill="1" applyBorder="1" applyAlignment="1">
      <alignment/>
    </xf>
    <xf numFmtId="44" fontId="0" fillId="35" borderId="30" xfId="44" applyFont="1" applyFill="1" applyBorder="1" applyAlignment="1">
      <alignment/>
    </xf>
    <xf numFmtId="49" fontId="4" fillId="35" borderId="23" xfId="53" applyNumberFormat="1" applyFill="1" applyBorder="1" applyAlignment="1" applyProtection="1">
      <alignment/>
      <protection/>
    </xf>
    <xf numFmtId="164" fontId="0" fillId="35" borderId="30" xfId="0" applyNumberFormat="1" applyFont="1" applyFill="1" applyBorder="1" applyAlignment="1">
      <alignment/>
    </xf>
    <xf numFmtId="4" fontId="0" fillId="35" borderId="30" xfId="0" applyNumberFormat="1" applyFont="1" applyFill="1" applyBorder="1" applyAlignment="1">
      <alignment/>
    </xf>
    <xf numFmtId="49" fontId="0" fillId="35" borderId="0" xfId="0" applyNumberFormat="1" applyFont="1" applyFill="1" applyAlignment="1">
      <alignment/>
    </xf>
    <xf numFmtId="169" fontId="0" fillId="35" borderId="0" xfId="0" applyNumberFormat="1" applyFont="1" applyFill="1" applyBorder="1" applyAlignment="1">
      <alignment horizontal="right"/>
    </xf>
    <xf numFmtId="49" fontId="4" fillId="35" borderId="0" xfId="53" applyNumberFormat="1" applyFill="1" applyBorder="1" applyAlignment="1" applyProtection="1">
      <alignment/>
      <protection/>
    </xf>
    <xf numFmtId="167" fontId="0" fillId="35" borderId="30" xfId="0" applyNumberFormat="1" applyFont="1" applyFill="1" applyBorder="1" applyAlignment="1">
      <alignment/>
    </xf>
    <xf numFmtId="0" fontId="0" fillId="35" borderId="0" xfId="0" applyNumberFormat="1" applyFont="1" applyFill="1" applyAlignment="1" applyProtection="1">
      <alignment/>
      <protection/>
    </xf>
    <xf numFmtId="44" fontId="0" fillId="35" borderId="30" xfId="44" applyFont="1" applyFill="1" applyBorder="1" applyAlignment="1">
      <alignment/>
    </xf>
    <xf numFmtId="44" fontId="0" fillId="35" borderId="30" xfId="44" applyFont="1" applyFill="1" applyBorder="1" applyAlignment="1">
      <alignment/>
    </xf>
    <xf numFmtId="168" fontId="0" fillId="35" borderId="32" xfId="0" applyNumberFormat="1" applyFont="1" applyFill="1" applyBorder="1" applyAlignment="1">
      <alignment/>
    </xf>
    <xf numFmtId="168" fontId="0" fillId="35" borderId="10" xfId="0" applyNumberFormat="1" applyFont="1" applyFill="1" applyBorder="1" applyAlignment="1">
      <alignment/>
    </xf>
    <xf numFmtId="0" fontId="51" fillId="33" borderId="11" xfId="0" applyNumberFormat="1" applyFont="1" applyFill="1" applyBorder="1" applyAlignment="1" applyProtection="1">
      <alignment/>
      <protection/>
    </xf>
    <xf numFmtId="0" fontId="0" fillId="33" borderId="0" xfId="0" applyFont="1" applyFill="1" applyAlignment="1">
      <alignment horizontal="right"/>
    </xf>
    <xf numFmtId="44" fontId="0" fillId="33" borderId="30" xfId="44" applyFont="1" applyFill="1" applyBorder="1" applyAlignment="1">
      <alignment/>
    </xf>
    <xf numFmtId="49" fontId="0" fillId="33" borderId="0" xfId="0" applyNumberFormat="1" applyFont="1" applyFill="1" applyBorder="1" applyAlignment="1" applyProtection="1">
      <alignment/>
      <protection/>
    </xf>
    <xf numFmtId="49" fontId="0" fillId="33" borderId="23" xfId="0" applyNumberFormat="1" applyFill="1" applyBorder="1" applyAlignment="1">
      <alignment/>
    </xf>
    <xf numFmtId="44" fontId="0" fillId="33" borderId="30" xfId="44" applyFont="1" applyFill="1" applyBorder="1" applyAlignment="1">
      <alignment/>
    </xf>
    <xf numFmtId="168" fontId="0" fillId="33" borderId="0" xfId="0" applyNumberFormat="1" applyFont="1" applyFill="1" applyBorder="1" applyAlignment="1">
      <alignment/>
    </xf>
    <xf numFmtId="14" fontId="0" fillId="33" borderId="0" xfId="0" applyNumberFormat="1" applyFill="1" applyBorder="1" applyAlignment="1">
      <alignment/>
    </xf>
    <xf numFmtId="49" fontId="4" fillId="33" borderId="0" xfId="53" applyNumberFormat="1" applyFill="1" applyBorder="1" applyAlignment="1" applyProtection="1">
      <alignment/>
      <protection/>
    </xf>
    <xf numFmtId="44" fontId="0" fillId="35" borderId="30" xfId="44" applyFont="1" applyFill="1" applyBorder="1" applyAlignment="1">
      <alignment/>
    </xf>
    <xf numFmtId="44" fontId="0" fillId="35" borderId="30" xfId="44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68" fontId="0" fillId="0" borderId="10" xfId="0" applyNumberFormat="1" applyBorder="1" applyAlignment="1">
      <alignment/>
    </xf>
    <xf numFmtId="168" fontId="0" fillId="33" borderId="10" xfId="0" applyNumberFormat="1" applyFill="1" applyBorder="1" applyAlignment="1">
      <alignment/>
    </xf>
    <xf numFmtId="168" fontId="0" fillId="35" borderId="10" xfId="0" applyNumberFormat="1" applyFill="1" applyBorder="1" applyAlignment="1">
      <alignment/>
    </xf>
    <xf numFmtId="168" fontId="0" fillId="35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0" xfId="0" applyFill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4" fontId="0" fillId="0" borderId="3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8" fontId="0" fillId="0" borderId="30" xfId="0" applyNumberFormat="1" applyFont="1" applyFill="1" applyBorder="1" applyAlignment="1">
      <alignment/>
    </xf>
    <xf numFmtId="167" fontId="0" fillId="0" borderId="30" xfId="0" applyNumberForma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68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49" fontId="9" fillId="35" borderId="0" xfId="0" applyNumberFormat="1" applyFont="1" applyFill="1" applyAlignment="1">
      <alignment/>
    </xf>
    <xf numFmtId="0" fontId="4" fillId="0" borderId="23" xfId="53" applyFill="1" applyBorder="1" applyAlignment="1" applyProtection="1">
      <alignment/>
      <protection/>
    </xf>
    <xf numFmtId="168" fontId="0" fillId="0" borderId="32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4" fontId="9" fillId="0" borderId="31" xfId="0" applyNumberFormat="1" applyFont="1" applyBorder="1" applyAlignment="1">
      <alignment/>
    </xf>
    <xf numFmtId="164" fontId="0" fillId="35" borderId="36" xfId="0" applyNumberFormat="1" applyFill="1" applyBorder="1" applyAlignment="1">
      <alignment/>
    </xf>
    <xf numFmtId="164" fontId="9" fillId="34" borderId="0" xfId="0" applyNumberFormat="1" applyFont="1" applyFill="1" applyBorder="1" applyAlignment="1">
      <alignment/>
    </xf>
    <xf numFmtId="164" fontId="9" fillId="33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35" borderId="0" xfId="0" applyNumberFormat="1" applyFont="1" applyFill="1" applyBorder="1" applyAlignment="1">
      <alignment/>
    </xf>
    <xf numFmtId="168" fontId="0" fillId="35" borderId="40" xfId="0" applyNumberFormat="1" applyFill="1" applyBorder="1" applyAlignment="1">
      <alignment horizontal="center"/>
    </xf>
    <xf numFmtId="168" fontId="0" fillId="35" borderId="10" xfId="0" applyNumberFormat="1" applyFill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35" borderId="10" xfId="0" applyNumberFormat="1" applyFont="1" applyFill="1" applyBorder="1" applyAlignment="1">
      <alignment horizontal="center"/>
    </xf>
    <xf numFmtId="168" fontId="0" fillId="33" borderId="10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3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164" fontId="9" fillId="33" borderId="0" xfId="0" applyNumberFormat="1" applyFont="1" applyFill="1" applyBorder="1" applyAlignment="1">
      <alignment/>
    </xf>
    <xf numFmtId="164" fontId="0" fillId="35" borderId="42" xfId="0" applyNumberFormat="1" applyFill="1" applyBorder="1" applyAlignment="1">
      <alignment/>
    </xf>
    <xf numFmtId="164" fontId="0" fillId="35" borderId="17" xfId="0" applyNumberFormat="1" applyFill="1" applyBorder="1" applyAlignment="1">
      <alignment/>
    </xf>
    <xf numFmtId="164" fontId="0" fillId="35" borderId="17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4" fontId="0" fillId="0" borderId="17" xfId="0" applyNumberFormat="1" applyFill="1" applyBorder="1" applyAlignment="1">
      <alignment/>
    </xf>
    <xf numFmtId="164" fontId="0" fillId="33" borderId="17" xfId="0" applyNumberFormat="1" applyFill="1" applyBorder="1" applyAlignment="1">
      <alignment/>
    </xf>
    <xf numFmtId="164" fontId="9" fillId="0" borderId="43" xfId="0" applyNumberFormat="1" applyFont="1" applyBorder="1" applyAlignment="1">
      <alignment/>
    </xf>
    <xf numFmtId="0" fontId="1" fillId="33" borderId="0" xfId="0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/>
    </xf>
    <xf numFmtId="4" fontId="9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4" fontId="0" fillId="33" borderId="0" xfId="0" applyNumberFormat="1" applyFill="1" applyAlignment="1">
      <alignment/>
    </xf>
    <xf numFmtId="164" fontId="0" fillId="33" borderId="11" xfId="0" applyNumberFormat="1" applyFill="1" applyBorder="1" applyAlignment="1">
      <alignment/>
    </xf>
    <xf numFmtId="0" fontId="0" fillId="33" borderId="0" xfId="0" applyFont="1" applyFill="1" applyAlignment="1">
      <alignment/>
    </xf>
    <xf numFmtId="167" fontId="0" fillId="33" borderId="30" xfId="0" applyNumberFormat="1" applyFont="1" applyFill="1" applyBorder="1" applyAlignment="1">
      <alignment/>
    </xf>
    <xf numFmtId="44" fontId="0" fillId="33" borderId="30" xfId="44" applyFont="1" applyFill="1" applyBorder="1" applyAlignment="1">
      <alignment/>
    </xf>
    <xf numFmtId="0" fontId="0" fillId="33" borderId="0" xfId="0" applyFont="1" applyFill="1" applyBorder="1" applyAlignment="1">
      <alignment/>
    </xf>
    <xf numFmtId="167" fontId="0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168" fontId="0" fillId="33" borderId="0" xfId="0" applyNumberFormat="1" applyFill="1" applyBorder="1" applyAlignment="1">
      <alignment/>
    </xf>
    <xf numFmtId="167" fontId="0" fillId="33" borderId="0" xfId="0" applyNumberFormat="1" applyFont="1" applyFill="1" applyBorder="1" applyAlignment="1">
      <alignment/>
    </xf>
    <xf numFmtId="168" fontId="0" fillId="33" borderId="0" xfId="0" applyNumberFormat="1" applyFill="1" applyBorder="1" applyAlignment="1">
      <alignment horizontal="center"/>
    </xf>
    <xf numFmtId="44" fontId="0" fillId="33" borderId="0" xfId="44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1" fontId="0" fillId="33" borderId="0" xfId="0" applyNumberFormat="1" applyFill="1" applyBorder="1" applyAlignment="1">
      <alignment/>
    </xf>
    <xf numFmtId="44" fontId="0" fillId="0" borderId="0" xfId="0" applyNumberFormat="1" applyAlignment="1">
      <alignment/>
    </xf>
    <xf numFmtId="44" fontId="0" fillId="0" borderId="13" xfId="0" applyNumberFormat="1" applyBorder="1" applyAlignment="1">
      <alignment/>
    </xf>
    <xf numFmtId="44" fontId="1" fillId="0" borderId="0" xfId="0" applyNumberFormat="1" applyFont="1" applyBorder="1" applyAlignment="1">
      <alignment horizontal="right"/>
    </xf>
    <xf numFmtId="44" fontId="1" fillId="0" borderId="19" xfId="0" applyNumberFormat="1" applyFont="1" applyBorder="1" applyAlignment="1">
      <alignment horizontal="left"/>
    </xf>
    <xf numFmtId="44" fontId="0" fillId="35" borderId="36" xfId="0" applyNumberFormat="1" applyFill="1" applyBorder="1" applyAlignment="1">
      <alignment/>
    </xf>
    <xf numFmtId="44" fontId="0" fillId="35" borderId="0" xfId="0" applyNumberFormat="1" applyFill="1" applyBorder="1" applyAlignment="1">
      <alignment/>
    </xf>
    <xf numFmtId="44" fontId="0" fillId="35" borderId="0" xfId="0" applyNumberFormat="1" applyFill="1" applyAlignment="1">
      <alignment/>
    </xf>
    <xf numFmtId="44" fontId="0" fillId="33" borderId="0" xfId="0" applyNumberFormat="1" applyFill="1" applyAlignment="1">
      <alignment/>
    </xf>
    <xf numFmtId="44" fontId="0" fillId="0" borderId="0" xfId="0" applyNumberFormat="1" applyFill="1" applyBorder="1" applyAlignment="1">
      <alignment/>
    </xf>
    <xf numFmtId="44" fontId="0" fillId="33" borderId="0" xfId="0" applyNumberForma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44" fontId="0" fillId="0" borderId="0" xfId="0" applyNumberFormat="1" applyFill="1" applyAlignment="1">
      <alignment/>
    </xf>
    <xf numFmtId="44" fontId="0" fillId="0" borderId="0" xfId="0" applyNumberFormat="1" applyBorder="1" applyAlignment="1">
      <alignment/>
    </xf>
    <xf numFmtId="44" fontId="9" fillId="0" borderId="26" xfId="0" applyNumberFormat="1" applyFont="1" applyBorder="1" applyAlignment="1">
      <alignment/>
    </xf>
    <xf numFmtId="44" fontId="2" fillId="0" borderId="0" xfId="0" applyNumberFormat="1" applyFont="1" applyAlignment="1">
      <alignment/>
    </xf>
    <xf numFmtId="168" fontId="0" fillId="0" borderId="10" xfId="0" applyNumberFormat="1" applyBorder="1" applyAlignment="1">
      <alignment horizontal="right"/>
    </xf>
    <xf numFmtId="4" fontId="0" fillId="33" borderId="10" xfId="0" applyNumberFormat="1" applyFill="1" applyBorder="1" applyAlignment="1">
      <alignment/>
    </xf>
    <xf numFmtId="164" fontId="0" fillId="0" borderId="30" xfId="0" applyNumberFormat="1" applyFont="1" applyBorder="1" applyAlignment="1">
      <alignment/>
    </xf>
    <xf numFmtId="164" fontId="0" fillId="33" borderId="30" xfId="0" applyNumberFormat="1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164" fontId="0" fillId="33" borderId="30" xfId="44" applyNumberFormat="1" applyFont="1" applyFill="1" applyBorder="1" applyAlignment="1">
      <alignment/>
    </xf>
    <xf numFmtId="164" fontId="0" fillId="35" borderId="30" xfId="0" applyNumberFormat="1" applyFont="1" applyFill="1" applyBorder="1" applyAlignment="1">
      <alignment/>
    </xf>
    <xf numFmtId="164" fontId="0" fillId="0" borderId="30" xfId="0" applyNumberFormat="1" applyFont="1" applyFill="1" applyBorder="1" applyAlignment="1">
      <alignment/>
    </xf>
    <xf numFmtId="14" fontId="0" fillId="35" borderId="0" xfId="0" applyNumberFormat="1" applyFill="1" applyAlignment="1">
      <alignment/>
    </xf>
    <xf numFmtId="1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4" fontId="0" fillId="35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49" fontId="0" fillId="33" borderId="0" xfId="0" applyNumberFormat="1" applyFont="1" applyFill="1" applyAlignment="1">
      <alignment horizontal="right"/>
    </xf>
    <xf numFmtId="44" fontId="0" fillId="35" borderId="30" xfId="44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aa@tainn.org" TargetMode="External" /><Relationship Id="rId2" Type="http://schemas.openxmlformats.org/officeDocument/2006/relationships/hyperlink" Target="mailto:nelson@texasobserver.org" TargetMode="External" /><Relationship Id="rId3" Type="http://schemas.openxmlformats.org/officeDocument/2006/relationships/hyperlink" Target="mailto:nvijdirector@gmail.com" TargetMode="External" /><Relationship Id="rId4" Type="http://schemas.openxmlformats.org/officeDocument/2006/relationships/hyperlink" Target="mailto:paul@hcn.org" TargetMode="External" /><Relationship Id="rId5" Type="http://schemas.openxmlformats.org/officeDocument/2006/relationships/hyperlink" Target="mailto:jason.barnett@theuptake.org" TargetMode="External" /><Relationship Id="rId6" Type="http://schemas.openxmlformats.org/officeDocument/2006/relationships/hyperlink" Target="mailto:Jeffrey.Allen@oneworld.net" TargetMode="External" /><Relationship Id="rId7" Type="http://schemas.openxmlformats.org/officeDocument/2006/relationships/hyperlink" Target="mailto:k.rizga@wiretapmag.org" TargetMode="External" /><Relationship Id="rId8" Type="http://schemas.openxmlformats.org/officeDocument/2006/relationships/hyperlink" Target="mailto:roc@globalvision.org" TargetMode="External" /><Relationship Id="rId9" Type="http://schemas.openxmlformats.org/officeDocument/2006/relationships/hyperlink" Target="mailto:lark@rmci.net" TargetMode="External" /><Relationship Id="rId10" Type="http://schemas.openxmlformats.org/officeDocument/2006/relationships/hyperlink" Target="mailto:laura@warandpiece.com" TargetMode="External" /><Relationship Id="rId11" Type="http://schemas.openxmlformats.org/officeDocument/2006/relationships/hyperlink" Target="mailto:carl@washingtonmonthly.com" TargetMode="External" /><Relationship Id="rId12" Type="http://schemas.openxmlformats.org/officeDocument/2006/relationships/hyperlink" Target="http://www.afronetizen.com/" TargetMode="External" /><Relationship Id="rId13" Type="http://schemas.openxmlformats.org/officeDocument/2006/relationships/hyperlink" Target="http://www.airamerica.com/" TargetMode="External" /><Relationship Id="rId14" Type="http://schemas.openxmlformats.org/officeDocument/2006/relationships/hyperlink" Target="http://www.alternet.org/" TargetMode="External" /><Relationship Id="rId15" Type="http://schemas.openxmlformats.org/officeDocument/2006/relationships/hyperlink" Target="http://www.balconyfilms.com/" TargetMode="External" /><Relationship Id="rId16" Type="http://schemas.openxmlformats.org/officeDocument/2006/relationships/hyperlink" Target="http://www.bkpub.com/" TargetMode="External" /><Relationship Id="rId17" Type="http://schemas.openxmlformats.org/officeDocument/2006/relationships/hyperlink" Target="http://www.bravenewfilms.org/" TargetMode="External" /><Relationship Id="rId18" Type="http://schemas.openxmlformats.org/officeDocument/2006/relationships/hyperlink" Target="http://www.betterworldfund.org/" TargetMode="External" /><Relationship Id="rId19" Type="http://schemas.openxmlformats.org/officeDocument/2006/relationships/hyperlink" Target="http://www.newjournalist.org/" TargetMode="External" /><Relationship Id="rId20" Type="http://schemas.openxmlformats.org/officeDocument/2006/relationships/hyperlink" Target="http://www.chelseagreen.com/" TargetMode="External" /><Relationship Id="rId21" Type="http://schemas.openxmlformats.org/officeDocument/2006/relationships/hyperlink" Target="http://www.colorlines.com/" TargetMode="External" /><Relationship Id="rId22" Type="http://schemas.openxmlformats.org/officeDocument/2006/relationships/hyperlink" Target="http://www.democracynow.org/" TargetMode="External" /><Relationship Id="rId23" Type="http://schemas.openxmlformats.org/officeDocument/2006/relationships/hyperlink" Target="http://www.freespeech.org/" TargetMode="External" /><Relationship Id="rId24" Type="http://schemas.openxmlformats.org/officeDocument/2006/relationships/hyperlink" Target="http://www.globalvision.org/" TargetMode="External" /><Relationship Id="rId25" Type="http://schemas.openxmlformats.org/officeDocument/2006/relationships/hyperlink" Target="http://www.grist.org/" TargetMode="External" /><Relationship Id="rId26" Type="http://schemas.openxmlformats.org/officeDocument/2006/relationships/hyperlink" Target="http://www.hightowerlowdown.org/" TargetMode="External" /><Relationship Id="rId27" Type="http://schemas.openxmlformats.org/officeDocument/2006/relationships/hyperlink" Target="http://www.hcn.org/" TargetMode="External" /><Relationship Id="rId28" Type="http://schemas.openxmlformats.org/officeDocument/2006/relationships/hyperlink" Target="http://www.inthesetimes.com/" TargetMode="External" /><Relationship Id="rId29" Type="http://schemas.openxmlformats.org/officeDocument/2006/relationships/hyperlink" Target="http://www.mediaventure.org/" TargetMode="External" /><Relationship Id="rId30" Type="http://schemas.openxmlformats.org/officeDocument/2006/relationships/hyperlink" Target="http://www.goleft.tv/" TargetMode="External" /><Relationship Id="rId31" Type="http://schemas.openxmlformats.org/officeDocument/2006/relationships/hyperlink" Target="http://www.motherjones.com/" TargetMode="External" /><Relationship Id="rId32" Type="http://schemas.openxmlformats.org/officeDocument/2006/relationships/hyperlink" Target="http://www.movingideas.org/" TargetMode="External" /><Relationship Id="rId33" Type="http://schemas.openxmlformats.org/officeDocument/2006/relationships/hyperlink" Target="http://www.msmagazine.com/" TargetMode="External" /><Relationship Id="rId34" Type="http://schemas.openxmlformats.org/officeDocument/2006/relationships/hyperlink" Target="http://www.namac.org/" TargetMode="External" /><Relationship Id="rId35" Type="http://schemas.openxmlformats.org/officeDocument/2006/relationships/hyperlink" Target="http://www.radioproject.org/" TargetMode="External" /><Relationship Id="rId36" Type="http://schemas.openxmlformats.org/officeDocument/2006/relationships/hyperlink" Target="http://www.oneworld.net/" TargetMode="External" /><Relationship Id="rId37" Type="http://schemas.openxmlformats.org/officeDocument/2006/relationships/hyperlink" Target="http://www.yesmagazine.org/" TargetMode="External" /><Relationship Id="rId38" Type="http://schemas.openxmlformats.org/officeDocument/2006/relationships/hyperlink" Target="http://www.publicnewsservice.org/" TargetMode="External" /><Relationship Id="rId39" Type="http://schemas.openxmlformats.org/officeDocument/2006/relationships/hyperlink" Target="http://www.rawstory.com/" TargetMode="External" /><Relationship Id="rId40" Type="http://schemas.openxmlformats.org/officeDocument/2006/relationships/hyperlink" Target="http://www.therealnews.com/" TargetMode="External" /><Relationship Id="rId41" Type="http://schemas.openxmlformats.org/officeDocument/2006/relationships/hyperlink" Target="http://www.rhrealitycheck.org/" TargetMode="External" /><Relationship Id="rId42" Type="http://schemas.openxmlformats.org/officeDocument/2006/relationships/hyperlink" Target="http://www.sojo.net/" TargetMode="External" /><Relationship Id="rId43" Type="http://schemas.openxmlformats.org/officeDocument/2006/relationships/hyperlink" Target="http://www.southendpress.org/" TargetMode="External" /><Relationship Id="rId44" Type="http://schemas.openxmlformats.org/officeDocument/2006/relationships/hyperlink" Target="http://www.talkingpointsmemo.com/" TargetMode="External" /><Relationship Id="rId45" Type="http://schemas.openxmlformats.org/officeDocument/2006/relationships/hyperlink" Target="http://www.texasobserver.org/" TargetMode="External" /><Relationship Id="rId46" Type="http://schemas.openxmlformats.org/officeDocument/2006/relationships/hyperlink" Target="http://www.americannewsproject.com/" TargetMode="External" /><Relationship Id="rId47" Type="http://schemas.openxmlformats.org/officeDocument/2006/relationships/hyperlink" Target="http://www.prospect.org/" TargetMode="External" /><Relationship Id="rId48" Type="http://schemas.openxmlformats.org/officeDocument/2006/relationships/hyperlink" Target="http://www.thenation.com/" TargetMode="External" /><Relationship Id="rId49" Type="http://schemas.openxmlformats.org/officeDocument/2006/relationships/hyperlink" Target="http://www.thenewpress.com/" TargetMode="External" /><Relationship Id="rId50" Type="http://schemas.openxmlformats.org/officeDocument/2006/relationships/hyperlink" Target="http://www.progressive.org/" TargetMode="External" /><Relationship Id="rId51" Type="http://schemas.openxmlformats.org/officeDocument/2006/relationships/hyperlink" Target="http://www.theuptake.org/" TargetMode="External" /><Relationship Id="rId52" Type="http://schemas.openxmlformats.org/officeDocument/2006/relationships/hyperlink" Target="http://www.theyoungturks.com/" TargetMode="External" /><Relationship Id="rId53" Type="http://schemas.openxmlformats.org/officeDocument/2006/relationships/hyperlink" Target="http://www.truthdig.com/" TargetMode="External" /><Relationship Id="rId54" Type="http://schemas.openxmlformats.org/officeDocument/2006/relationships/hyperlink" Target="http://www.warandpiece.com/" TargetMode="External" /><Relationship Id="rId55" Type="http://schemas.openxmlformats.org/officeDocument/2006/relationships/hyperlink" Target="http://www.washingtonmonthly.com/" TargetMode="External" /><Relationship Id="rId56" Type="http://schemas.openxmlformats.org/officeDocument/2006/relationships/hyperlink" Target="http://www.wiretapmag.org/" TargetMode="External" /><Relationship Id="rId57" Type="http://schemas.openxmlformats.org/officeDocument/2006/relationships/hyperlink" Target="http://www.womensmediacenter.com/" TargetMode="External" /><Relationship Id="rId58" Type="http://schemas.openxmlformats.org/officeDocument/2006/relationships/hyperlink" Target="http://www.laborradio.org/" TargetMode="External" /><Relationship Id="rId59" Type="http://schemas.openxmlformats.org/officeDocument/2006/relationships/hyperlink" Target="http://www.workingassets.com/" TargetMode="External" /><Relationship Id="rId60" Type="http://schemas.openxmlformats.org/officeDocument/2006/relationships/hyperlink" Target="mailto:zkaufman@truthdig.com" TargetMode="External" /><Relationship Id="rId61" Type="http://schemas.openxmlformats.org/officeDocument/2006/relationships/hyperlink" Target="http://www.tidescenter.org/projects-impact/project-directory/project-directory-single/project/00650000008iDclAAE/index.html" TargetMode="External" /><Relationship Id="rId62" Type="http://schemas.openxmlformats.org/officeDocument/2006/relationships/hyperlink" Target="mailto:laborradio@gmail.com" TargetMode="External" /><Relationship Id="rId63" Type="http://schemas.openxmlformats.org/officeDocument/2006/relationships/hyperlink" Target="mailto:theyoungturk@yahoo.com" TargetMode="External" /><Relationship Id="rId64" Type="http://schemas.openxmlformats.org/officeDocument/2006/relationships/hyperlink" Target="mailto:npenniman@newsproject.org" TargetMode="External" /><Relationship Id="rId65" Type="http://schemas.openxmlformats.org/officeDocument/2006/relationships/hyperlink" Target="mailto:mbuckingham@motherjones.com" TargetMode="External" /><Relationship Id="rId66" Type="http://schemas.openxmlformats.org/officeDocument/2006/relationships/hyperlink" Target="mailto:tetyana@alternet.org" TargetMode="External" /><Relationship Id="rId67" Type="http://schemas.openxmlformats.org/officeDocument/2006/relationships/hyperlink" Target="mailto:jvondeling@bkpub.com" TargetMode="External" /><Relationship Id="rId68" Type="http://schemas.openxmlformats.org/officeDocument/2006/relationships/hyperlink" Target="mailto:jack@namac.org" TargetMode="External" /><Relationship Id="rId69" Type="http://schemas.openxmlformats.org/officeDocument/2006/relationships/hyperlink" Target="mailto:tstack@thenation.com" TargetMode="External" /><Relationship Id="rId70" Type="http://schemas.openxmlformats.org/officeDocument/2006/relationships/hyperlink" Target="mailto:laura@bravenewfoundation.org" TargetMode="External" /><Relationship Id="rId71" Type="http://schemas.openxmlformats.org/officeDocument/2006/relationships/hyperlink" Target="mailto:nrabinowitz@arc.org" TargetMode="External" /><Relationship Id="rId72" Type="http://schemas.openxmlformats.org/officeDocument/2006/relationships/hyperlink" Target="mailto:miriamzperez@gmail.com" TargetMode="External" /><Relationship Id="rId73" Type="http://schemas.openxmlformats.org/officeDocument/2006/relationships/hyperlink" Target="http://www.feministing.com/" TargetMode="External" /><Relationship Id="rId74" Type="http://schemas.openxmlformats.org/officeDocument/2006/relationships/hyperlink" Target="mailto:julie@democracynow.org" TargetMode="External" /><Relationship Id="rId75" Type="http://schemas.openxmlformats.org/officeDocument/2006/relationships/hyperlink" Target="mailto:cgiller@grist.org" TargetMode="External" /><Relationship Id="rId76" Type="http://schemas.openxmlformats.org/officeDocument/2006/relationships/hyperlink" Target="mailto:frazer@newslet.com" TargetMode="External" /><Relationship Id="rId77" Type="http://schemas.openxmlformats.org/officeDocument/2006/relationships/hyperlink" Target="mailto:lrudman@radioproject.org" TargetMode="External" /><Relationship Id="rId78" Type="http://schemas.openxmlformats.org/officeDocument/2006/relationships/hyperlink" Target="mailto:sharmini@therealnews.com" TargetMode="External" /><Relationship Id="rId79" Type="http://schemas.openxmlformats.org/officeDocument/2006/relationships/hyperlink" Target="mailto:mfavreau@thenewpress.com" TargetMode="External" /><Relationship Id="rId80" Type="http://schemas.openxmlformats.org/officeDocument/2006/relationships/hyperlink" Target="mailto:andrew@talkingpointsmemo.com" TargetMode="External" /><Relationship Id="rId81" Type="http://schemas.openxmlformats.org/officeDocument/2006/relationships/hyperlink" Target="mailto:julie@womensmediacenter.com" TargetMode="External" /><Relationship Id="rId82" Type="http://schemas.openxmlformats.org/officeDocument/2006/relationships/hyperlink" Target="mailto:dfrench@rnntv.com" TargetMode="External" /><Relationship Id="rId83" Type="http://schemas.openxmlformats.org/officeDocument/2006/relationships/hyperlink" Target="http://www.americanprogress.org/" TargetMode="External" /><Relationship Id="rId84" Type="http://schemas.openxmlformats.org/officeDocument/2006/relationships/hyperlink" Target="http://www.movingideas.org/" TargetMode="External" /><Relationship Id="rId85" Type="http://schemas.openxmlformats.org/officeDocument/2006/relationships/hyperlink" Target="mailto:kendel@truthout.org" TargetMode="External" /><Relationship Id="rId86" Type="http://schemas.openxmlformats.org/officeDocument/2006/relationships/hyperlink" Target="http://www.truthout.com/" TargetMode="External" /><Relationship Id="rId87" Type="http://schemas.openxmlformats.org/officeDocument/2006/relationships/hyperlink" Target="http://www.earthislandjournal.org/" TargetMode="External" /><Relationship Id="rId88" Type="http://schemas.openxmlformats.org/officeDocument/2006/relationships/hyperlink" Target="mailto:maureenmitra@earthisland.org" TargetMode="External" /><Relationship Id="rId89" Type="http://schemas.openxmlformats.org/officeDocument/2006/relationships/hyperlink" Target="mailto:schneidA@newschool.edu" TargetMode="External" /><Relationship Id="rId90" Type="http://schemas.openxmlformats.org/officeDocument/2006/relationships/hyperlink" Target="mailto:ehoffner@orionmagazine.org" TargetMode="External" /><Relationship Id="rId91" Type="http://schemas.openxmlformats.org/officeDocument/2006/relationships/hyperlink" Target="mailto:mbaldwin@chelseagreen.com" TargetMode="External" /><Relationship Id="rId92" Type="http://schemas.openxmlformats.org/officeDocument/2006/relationships/hyperlink" Target="mailto:jacobsonjodi@gmail.com" TargetMode="External" /><Relationship Id="rId93" Type="http://schemas.openxmlformats.org/officeDocument/2006/relationships/hyperlink" Target="mailto:wnorris@westerncitizen.com" TargetMode="External" /><Relationship Id="rId94" Type="http://schemas.openxmlformats.org/officeDocument/2006/relationships/hyperlink" Target="mailto:thalif@aol.com" TargetMode="External" /><Relationship Id="rId95" Type="http://schemas.openxmlformats.org/officeDocument/2006/relationships/hyperlink" Target="mailto:kkelly@chicagoreporter.com" TargetMode="External" /><Relationship Id="rId96" Type="http://schemas.openxmlformats.org/officeDocument/2006/relationships/hyperlink" Target="mailto:kspillar@feminist.org" TargetMode="External" /><Relationship Id="rId97" Type="http://schemas.openxmlformats.org/officeDocument/2006/relationships/hyperlink" Target="mailto:shilton@americanprogress.org" TargetMode="External" /><Relationship Id="rId98" Type="http://schemas.openxmlformats.org/officeDocument/2006/relationships/hyperlink" Target="mailto:joe@care2team.com" TargetMode="External" /><Relationship Id="rId99" Type="http://schemas.openxmlformats.org/officeDocument/2006/relationships/hyperlink" Target="mailto:rboriskin@prospect.org" TargetMode="External" /><Relationship Id="rId100" Type="http://schemas.openxmlformats.org/officeDocument/2006/relationships/hyperlink" Target="mailto:dschimke@ogdenpubs.com" TargetMode="External" /><Relationship Id="rId101" Type="http://schemas.openxmlformats.org/officeDocument/2006/relationships/hyperlink" Target="http://www.urbanhabitat.org/" TargetMode="External" /><Relationship Id="rId102" Type="http://schemas.openxmlformats.org/officeDocument/2006/relationships/hyperlink" Target="http://www.dissentmagazine.org/" TargetMode="External" /><Relationship Id="rId103" Type="http://schemas.openxmlformats.org/officeDocument/2006/relationships/hyperlink" Target="mailto:phillips@dissentmagazine.org" TargetMode="External" /><Relationship Id="rId104" Type="http://schemas.openxmlformats.org/officeDocument/2006/relationships/hyperlink" Target="http://gregpalast.com/" TargetMode="External" /><Relationship Id="rId105" Type="http://schemas.openxmlformats.org/officeDocument/2006/relationships/hyperlink" Target="mailto:zdroberts@gmail.com" TargetMode="External" /><Relationship Id="rId106" Type="http://schemas.openxmlformats.org/officeDocument/2006/relationships/hyperlink" Target="mailto:kim@rabble.ca" TargetMode="External" /><Relationship Id="rId107" Type="http://schemas.openxmlformats.org/officeDocument/2006/relationships/hyperlink" Target="http://www.rabble.com/" TargetMode="External" /><Relationship Id="rId108" Type="http://schemas.openxmlformats.org/officeDocument/2006/relationships/hyperlink" Target="mailto:bjc@urbanhabitat.org" TargetMode="External" /><Relationship Id="rId109" Type="http://schemas.openxmlformats.org/officeDocument/2006/relationships/hyperlink" Target="mailto:ipsun@aol.com" TargetMode="External" /><Relationship Id="rId110" Type="http://schemas.openxmlformats.org/officeDocument/2006/relationships/hyperlink" Target="http://www.orionmagazine.org/" TargetMode="External" /><Relationship Id="rId111" Type="http://schemas.openxmlformats.org/officeDocument/2006/relationships/hyperlink" Target="http://www.linktv.org/" TargetMode="External" /><Relationship Id="rId112" Type="http://schemas.openxmlformats.org/officeDocument/2006/relationships/hyperlink" Target="mailto:lbrenner@linktv.org" TargetMode="External" /><Relationship Id="rId113" Type="http://schemas.openxmlformats.org/officeDocument/2006/relationships/hyperlink" Target="http://www.nationinstitute.org/" TargetMode="External" /><Relationship Id="rId114" Type="http://schemas.openxmlformats.org/officeDocument/2006/relationships/hyperlink" Target="mailto:tanya@nationinstitute.org" TargetMode="External" /><Relationship Id="rId115" Type="http://schemas.openxmlformats.org/officeDocument/2006/relationships/hyperlink" Target="mailto:gwolf@yesmagazine.org" TargetMode="External" /><Relationship Id="rId116" Type="http://schemas.openxmlformats.org/officeDocument/2006/relationships/hyperlink" Target="mailto:dzeck@mediaforum.org" TargetMode="External" /><Relationship Id="rId117" Type="http://schemas.openxmlformats.org/officeDocument/2006/relationships/hyperlink" Target="http://www.mediaforum.org/" TargetMode="External" /><Relationship Id="rId118" Type="http://schemas.openxmlformats.org/officeDocument/2006/relationships/hyperlink" Target="mailto:louise@thomhartmann.com" TargetMode="External" /><Relationship Id="rId119" Type="http://schemas.openxmlformats.org/officeDocument/2006/relationships/hyperlink" Target="http://www.news.newamericamedia.org/" TargetMode="External" /><Relationship Id="rId120" Type="http://schemas.openxmlformats.org/officeDocument/2006/relationships/hyperlink" Target="mailto:rvizcarra@newamericamedia.org" TargetMode="External" /><Relationship Id="rId121" Type="http://schemas.openxmlformats.org/officeDocument/2006/relationships/hyperlink" Target="mailto:pra@publiceye.org" TargetMode="External" /><Relationship Id="rId122" Type="http://schemas.openxmlformats.org/officeDocument/2006/relationships/hyperlink" Target="http://www.publiceye.org/" TargetMode="External" /><Relationship Id="rId123" Type="http://schemas.openxmlformats.org/officeDocument/2006/relationships/comments" Target="../comments1.xml" /><Relationship Id="rId12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189"/>
  <sheetViews>
    <sheetView tabSelected="1" zoomScale="90" zoomScaleNormal="90" workbookViewId="0" topLeftCell="A1">
      <pane xSplit="1" ySplit="6" topLeftCell="AG2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F76" sqref="BF76"/>
    </sheetView>
  </sheetViews>
  <sheetFormatPr defaultColWidth="11.00390625" defaultRowHeight="12.75"/>
  <cols>
    <col min="1" max="1" width="53.375" style="102" customWidth="1"/>
    <col min="2" max="2" width="55.00390625" style="102" customWidth="1"/>
    <col min="3" max="3" width="27.125" style="0" customWidth="1"/>
    <col min="4" max="4" width="49.375" style="0" customWidth="1"/>
    <col min="5" max="5" width="14.875" style="0" customWidth="1"/>
    <col min="6" max="6" width="6.00390625" style="52" customWidth="1"/>
    <col min="7" max="7" width="10.75390625" style="0" customWidth="1"/>
    <col min="8" max="8" width="17.125" style="0" customWidth="1"/>
    <col min="9" max="9" width="34.625" style="0" customWidth="1"/>
    <col min="10" max="10" width="33.25390625" style="0" customWidth="1"/>
    <col min="11" max="11" width="9.00390625" style="0" bestFit="1" customWidth="1"/>
    <col min="12" max="12" width="10.875" style="0" customWidth="1"/>
    <col min="13" max="13" width="11.25390625" style="0" customWidth="1"/>
    <col min="14" max="14" width="10.125" style="0" customWidth="1"/>
    <col min="15" max="15" width="9.875" style="0" bestFit="1" customWidth="1"/>
    <col min="16" max="16" width="9.125" style="0" customWidth="1"/>
    <col min="17" max="17" width="10.375" style="0" customWidth="1"/>
    <col min="18" max="18" width="3.00390625" style="102" customWidth="1"/>
    <col min="19" max="19" width="15.625" style="3" customWidth="1"/>
    <col min="20" max="20" width="11.25390625" style="0" bestFit="1" customWidth="1"/>
    <col min="21" max="21" width="10.625" style="0" customWidth="1"/>
    <col min="22" max="22" width="10.125" style="0" customWidth="1"/>
    <col min="23" max="23" width="3.00390625" style="296" customWidth="1"/>
    <col min="24" max="24" width="14.375" style="3" customWidth="1"/>
    <col min="25" max="25" width="11.25390625" style="0" customWidth="1"/>
    <col min="26" max="26" width="11.75390625" style="0" customWidth="1"/>
    <col min="27" max="27" width="10.125" style="0" customWidth="1"/>
    <col min="28" max="28" width="3.00390625" style="296" customWidth="1"/>
    <col min="29" max="29" width="12.625" style="0" customWidth="1"/>
    <col min="30" max="30" width="9.625" style="0" bestFit="1" customWidth="1"/>
    <col min="31" max="31" width="11.875" style="0" bestFit="1" customWidth="1"/>
    <col min="32" max="32" width="11.125" style="0" customWidth="1"/>
    <col min="33" max="33" width="3.125" style="296" customWidth="1"/>
    <col min="34" max="34" width="12.625" style="0" customWidth="1"/>
    <col min="35" max="35" width="12.375" style="0" bestFit="1" customWidth="1"/>
    <col min="36" max="36" width="12.00390625" style="0" customWidth="1"/>
    <col min="37" max="37" width="12.375" style="330" bestFit="1" customWidth="1"/>
    <col min="38" max="38" width="3.25390625" style="330" customWidth="1"/>
    <col min="39" max="39" width="12.625" style="0" customWidth="1"/>
    <col min="40" max="40" width="12.375" style="0" bestFit="1" customWidth="1"/>
    <col min="41" max="41" width="12.00390625" style="0" customWidth="1"/>
    <col min="42" max="42" width="12.375" style="330" bestFit="1" customWidth="1"/>
    <col min="43" max="43" width="13.375" style="0" hidden="1" customWidth="1"/>
    <col min="44" max="44" width="10.125" style="0" hidden="1" customWidth="1"/>
    <col min="45" max="45" width="10.625" style="0" hidden="1" customWidth="1"/>
    <col min="46" max="46" width="10.125" style="0" hidden="1" customWidth="1"/>
    <col min="47" max="47" width="11.00390625" style="0" hidden="1" customWidth="1"/>
    <col min="48" max="48" width="12.375" style="11" hidden="1" customWidth="1"/>
    <col min="49" max="49" width="5.375" style="160" hidden="1" customWidth="1"/>
    <col min="50" max="50" width="9.375" style="0" hidden="1" customWidth="1"/>
    <col min="51" max="51" width="12.125" style="0" hidden="1" customWidth="1"/>
    <col min="52" max="52" width="13.00390625" style="0" hidden="1" customWidth="1"/>
    <col min="53" max="55" width="11.00390625" style="0" hidden="1" customWidth="1"/>
    <col min="56" max="57" width="11.00390625" style="87" hidden="1" customWidth="1"/>
    <col min="58" max="16384" width="11.00390625" style="87" customWidth="1"/>
  </cols>
  <sheetData>
    <row r="1" spans="1:55" ht="31.5" customHeight="1">
      <c r="A1" s="136" t="s">
        <v>57</v>
      </c>
      <c r="B1" s="136"/>
      <c r="C1" s="4"/>
      <c r="D1" s="4"/>
      <c r="E1" s="4"/>
      <c r="F1" s="71"/>
      <c r="G1" s="4"/>
      <c r="H1" s="4"/>
      <c r="I1" s="4"/>
      <c r="J1" s="4"/>
      <c r="K1" s="4"/>
      <c r="L1" s="4"/>
      <c r="R1" s="296"/>
      <c r="X1" s="150"/>
      <c r="BB1" s="8"/>
      <c r="BC1" s="8"/>
    </row>
    <row r="2" spans="1:24" ht="15" customHeight="1">
      <c r="A2" s="137">
        <f ca="1">TODAY()</f>
        <v>39681</v>
      </c>
      <c r="B2" s="137"/>
      <c r="C2" s="38"/>
      <c r="D2" s="38"/>
      <c r="E2" s="38"/>
      <c r="F2" s="72"/>
      <c r="G2" s="38"/>
      <c r="H2" s="38"/>
      <c r="I2" s="38"/>
      <c r="J2" s="38"/>
      <c r="K2" s="25"/>
      <c r="L2" s="1"/>
      <c r="R2" s="296"/>
      <c r="X2" s="150"/>
    </row>
    <row r="3" ht="13.5" thickBot="1">
      <c r="R3" s="296"/>
    </row>
    <row r="4" spans="1:48" ht="16.5" thickBot="1" thickTop="1">
      <c r="A4" s="138"/>
      <c r="B4" s="165"/>
      <c r="C4" s="16"/>
      <c r="D4" s="16"/>
      <c r="E4" s="16"/>
      <c r="F4" s="73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296"/>
      <c r="S4" s="16"/>
      <c r="T4" s="16"/>
      <c r="U4" s="16"/>
      <c r="V4" s="16"/>
      <c r="X4" s="16"/>
      <c r="Y4" s="16"/>
      <c r="Z4" s="16"/>
      <c r="AA4" s="16"/>
      <c r="AC4" s="16"/>
      <c r="AD4" s="16"/>
      <c r="AE4" s="16"/>
      <c r="AF4" s="16"/>
      <c r="AH4" s="16"/>
      <c r="AI4" s="16"/>
      <c r="AJ4" s="16"/>
      <c r="AK4" s="331"/>
      <c r="AL4" s="331"/>
      <c r="AM4" s="16"/>
      <c r="AN4" s="16"/>
      <c r="AO4" s="16"/>
      <c r="AP4" s="331"/>
      <c r="AQ4" s="17"/>
      <c r="AR4" s="18"/>
      <c r="AS4" s="19" t="s">
        <v>27</v>
      </c>
      <c r="AT4" s="20"/>
      <c r="AU4" s="18"/>
      <c r="AV4" s="21"/>
    </row>
    <row r="5" spans="1:52" ht="13.5" thickTop="1">
      <c r="A5" s="139"/>
      <c r="B5" s="139"/>
      <c r="C5" s="62"/>
      <c r="D5" s="41"/>
      <c r="E5" s="41"/>
      <c r="F5" s="74"/>
      <c r="G5" s="41"/>
      <c r="H5" s="41"/>
      <c r="I5" s="39"/>
      <c r="J5" s="55"/>
      <c r="K5" s="54"/>
      <c r="L5" s="37" t="s">
        <v>30</v>
      </c>
      <c r="M5" s="24"/>
      <c r="N5" s="23"/>
      <c r="O5" s="37" t="s">
        <v>31</v>
      </c>
      <c r="P5" s="37"/>
      <c r="Q5" s="24"/>
      <c r="R5" s="297"/>
      <c r="S5" s="24"/>
      <c r="T5" s="37" t="s">
        <v>32</v>
      </c>
      <c r="U5" s="37"/>
      <c r="V5" s="24"/>
      <c r="W5" s="297"/>
      <c r="X5" s="24"/>
      <c r="Y5" s="37" t="s">
        <v>33</v>
      </c>
      <c r="Z5" s="37"/>
      <c r="AA5" s="24"/>
      <c r="AB5" s="297"/>
      <c r="AC5" s="24"/>
      <c r="AD5" s="37" t="s">
        <v>34</v>
      </c>
      <c r="AF5" s="22"/>
      <c r="AG5" s="311"/>
      <c r="AH5" s="24"/>
      <c r="AI5" s="37" t="s">
        <v>414</v>
      </c>
      <c r="AK5" s="332"/>
      <c r="AL5" s="332"/>
      <c r="AM5" s="24"/>
      <c r="AN5" s="37" t="s">
        <v>466</v>
      </c>
      <c r="AP5" s="332"/>
      <c r="AQ5" s="13"/>
      <c r="AR5" s="3"/>
      <c r="AS5" s="10"/>
      <c r="AT5" s="3"/>
      <c r="AU5" s="2"/>
      <c r="AV5" s="29" t="s">
        <v>23</v>
      </c>
      <c r="AW5" s="149"/>
      <c r="AZ5" s="7"/>
    </row>
    <row r="6" spans="1:56" ht="12.75">
      <c r="A6" s="140" t="s">
        <v>28</v>
      </c>
      <c r="B6" s="140" t="s">
        <v>342</v>
      </c>
      <c r="C6" s="63" t="s">
        <v>13</v>
      </c>
      <c r="D6" s="40" t="s">
        <v>15</v>
      </c>
      <c r="E6" s="53" t="s">
        <v>116</v>
      </c>
      <c r="F6" s="65" t="s">
        <v>117</v>
      </c>
      <c r="G6" s="65" t="s">
        <v>118</v>
      </c>
      <c r="H6" s="65" t="s">
        <v>194</v>
      </c>
      <c r="I6" s="40" t="s">
        <v>14</v>
      </c>
      <c r="J6" s="56" t="s">
        <v>16</v>
      </c>
      <c r="K6" s="48" t="s">
        <v>35</v>
      </c>
      <c r="L6" s="48" t="s">
        <v>24</v>
      </c>
      <c r="M6" s="49" t="s">
        <v>25</v>
      </c>
      <c r="N6" s="47" t="s">
        <v>211</v>
      </c>
      <c r="O6" s="50" t="s">
        <v>24</v>
      </c>
      <c r="P6" s="50" t="s">
        <v>212</v>
      </c>
      <c r="Q6" s="51" t="s">
        <v>25</v>
      </c>
      <c r="R6" s="298"/>
      <c r="S6" s="31" t="s">
        <v>226</v>
      </c>
      <c r="T6" s="33" t="s">
        <v>24</v>
      </c>
      <c r="U6" s="86" t="s">
        <v>212</v>
      </c>
      <c r="V6" s="32" t="s">
        <v>25</v>
      </c>
      <c r="W6" s="305"/>
      <c r="X6" s="32" t="s">
        <v>226</v>
      </c>
      <c r="Y6" s="33" t="s">
        <v>24</v>
      </c>
      <c r="Z6" s="32" t="s">
        <v>212</v>
      </c>
      <c r="AA6" s="306" t="s">
        <v>25</v>
      </c>
      <c r="AB6" s="310"/>
      <c r="AC6" s="31" t="s">
        <v>226</v>
      </c>
      <c r="AD6" s="34" t="s">
        <v>24</v>
      </c>
      <c r="AE6" s="33" t="s">
        <v>212</v>
      </c>
      <c r="AF6" s="31" t="s">
        <v>25</v>
      </c>
      <c r="AG6" s="305"/>
      <c r="AH6" s="31" t="s">
        <v>226</v>
      </c>
      <c r="AI6" s="34" t="s">
        <v>24</v>
      </c>
      <c r="AJ6" s="33" t="s">
        <v>212</v>
      </c>
      <c r="AK6" s="333" t="s">
        <v>25</v>
      </c>
      <c r="AL6" s="333"/>
      <c r="AM6" s="31" t="s">
        <v>226</v>
      </c>
      <c r="AN6" s="34" t="s">
        <v>24</v>
      </c>
      <c r="AO6" s="33" t="s">
        <v>212</v>
      </c>
      <c r="AP6" s="333" t="s">
        <v>25</v>
      </c>
      <c r="AQ6" s="26" t="s">
        <v>19</v>
      </c>
      <c r="AR6" s="27" t="s">
        <v>18</v>
      </c>
      <c r="AS6" s="27" t="s">
        <v>20</v>
      </c>
      <c r="AT6" s="27" t="s">
        <v>21</v>
      </c>
      <c r="AU6" s="28" t="s">
        <v>22</v>
      </c>
      <c r="AV6" s="30" t="s">
        <v>29</v>
      </c>
      <c r="AW6" s="149"/>
      <c r="AX6" s="8" t="s">
        <v>5</v>
      </c>
      <c r="BD6" s="88"/>
    </row>
    <row r="7" spans="1:56" s="160" customFormat="1" ht="12.75" hidden="1">
      <c r="A7" s="197" t="s">
        <v>398</v>
      </c>
      <c r="B7" s="174"/>
      <c r="C7" s="174" t="s">
        <v>58</v>
      </c>
      <c r="D7" s="198" t="s">
        <v>119</v>
      </c>
      <c r="E7" s="160" t="s">
        <v>173</v>
      </c>
      <c r="F7" s="178" t="s">
        <v>120</v>
      </c>
      <c r="G7" s="178">
        <v>19119</v>
      </c>
      <c r="H7" s="199">
        <v>2152482880</v>
      </c>
      <c r="I7" s="180" t="s">
        <v>62</v>
      </c>
      <c r="J7" s="200" t="s">
        <v>44</v>
      </c>
      <c r="K7" s="201">
        <v>37870</v>
      </c>
      <c r="L7" s="202">
        <v>400</v>
      </c>
      <c r="M7" s="203">
        <v>400</v>
      </c>
      <c r="N7" s="204">
        <v>38230</v>
      </c>
      <c r="O7" s="202">
        <v>0</v>
      </c>
      <c r="P7" s="205"/>
      <c r="Q7" s="286"/>
      <c r="R7" s="99"/>
      <c r="S7" s="291">
        <v>38456</v>
      </c>
      <c r="T7" s="206">
        <v>0</v>
      </c>
      <c r="U7" s="207"/>
      <c r="V7" s="302"/>
      <c r="W7" s="99"/>
      <c r="X7" s="189">
        <v>38923</v>
      </c>
      <c r="Y7" s="203"/>
      <c r="Z7" s="207"/>
      <c r="AA7" s="286"/>
      <c r="AB7" s="99"/>
      <c r="AC7" s="208"/>
      <c r="AD7" s="209"/>
      <c r="AE7" s="208"/>
      <c r="AF7" s="210"/>
      <c r="AG7" s="157"/>
      <c r="AH7" s="208"/>
      <c r="AI7" s="209"/>
      <c r="AJ7" s="208"/>
      <c r="AK7" s="334"/>
      <c r="AL7" s="334"/>
      <c r="AM7" s="208"/>
      <c r="AN7" s="209"/>
      <c r="AO7" s="208"/>
      <c r="AP7" s="334"/>
      <c r="AQ7" s="193">
        <f>SUM(IF(AX7=1,L7-M7,0),IF(AY7=1,O7-Q7,0),IF(AZ7=1,T7-V7,0),IF(BA7=1,Y7-AA7,0),IF(BB7=1,AD7-AF7,0))</f>
        <v>0</v>
      </c>
      <c r="AR7" s="194">
        <f>SUM(IF(AX7=31,L7-M7,0),IF(AY7=31,O7-Q7,0),IF(AZ7=31,T7-V7,0),IF(BA7=31,Y7-AA7,0),IF(BB7=31,AD7-AF7,0))</f>
        <v>0</v>
      </c>
      <c r="AS7" s="194">
        <f>SUM(IF(AX7=61,L7-M7,0),IF(AY7=61,O7-Q7,0),IF(AZ7=61,T7-V7,0),IF(BA7=61,Y7-AA7,0),IF(BB7=61,AD7-AF7,0))</f>
        <v>0</v>
      </c>
      <c r="AT7" s="194">
        <f>SUM(IF(AX7=91,L7-M7,0),IF(AY7=91,O7-Q7,0),IF(AZ7=91,T7-V7,0),IF(BA7=91,Y7-AA7,0),IF(BB7=91,AD7-AF7,0))</f>
        <v>0</v>
      </c>
      <c r="AU7" s="194">
        <f>SUM(IF(AX7=120,L7-M7,0),IF(AY7=120,O7-Q7,0),IF(AZ7=120,T7-V7,0),IF(BA7=120,Y7-AA7,0),IF(BB7=120,AD7-AF7,0))</f>
        <v>0</v>
      </c>
      <c r="AV7" s="211">
        <f aca="true" t="shared" si="0" ref="AV7:AV43">SUM(AQ7:AU7)</f>
        <v>0</v>
      </c>
      <c r="AX7" s="196">
        <f aca="true" t="shared" si="1" ref="AX7:AX43">IF(AND(($A$2-K7)&lt;=30,($A$2-K7)&gt;=1),1,IF(AND(($A$2-K7)&lt;=60,($A$2-K7)&gt;=31),31,IF(AND(($A$2-K7)&lt;=90,($A$2-K7)&gt;=61),61,IF(AND(($A$2-K7)&lt;=120,($A$2-K7)&gt;=91),91,IF(($A$2-K7)&gt;=120,120,0)))))</f>
        <v>120</v>
      </c>
      <c r="AY7" s="196">
        <f aca="true" t="shared" si="2" ref="AY7:AY43">IF(AND(($A$2-N7)&lt;=30,($A$2-N7)&gt;=1),1,IF(AND(($A$2-N7)&lt;=60,($A$2-N7)&gt;=31),31,IF(AND(($A$2-N7)&lt;=90,($A$2-N7)&gt;=61),61,IF(AND(($A$2-N7)&lt;=120,($A$2-N7)&gt;=91),91,IF(($A$2-N7)&gt;=120,120,0)))))</f>
        <v>120</v>
      </c>
      <c r="AZ7" s="196">
        <f aca="true" t="shared" si="3" ref="AZ7:AZ43">IF(AND(($A$2-S7)&lt;=30,($A$2-S7)&gt;=1),1,IF(AND(($A$2-S7)&lt;=60,($A$2-S7)&gt;=31),31,IF(AND(($A$2-S7)&lt;=90,($A$2-S7)&gt;=61),61,IF(AND(($A$2-S7)&lt;=120,($A$2-S7)&gt;=91),91,IF(($A$2-S7)&gt;=120,120,0)))))</f>
        <v>120</v>
      </c>
      <c r="BA7" s="196">
        <f aca="true" t="shared" si="4" ref="BA7:BA79">IF(AND(($A$2-X7)&lt;=30,($A$2-X7)&gt;=1),1,IF(AND(($A$2-X7)&lt;=60,($A$2-X7)&gt;=31),31,IF(AND(($A$2-X7)&lt;=90,($A$2-X7)&gt;=61),61,IF(AND(($A$2-X7)&lt;=120,($A$2-X7)&gt;=91),91,IF(($A$2-X7)&gt;=120,120,0)))))</f>
        <v>120</v>
      </c>
      <c r="BB7" s="196">
        <f>IF(AND(($A$2-AD7)&lt;=30,($A$2-AD7)&gt;=1),1,IF(AND(($A$2-AD7)&lt;=60,($A$2-AD7)&gt;=31),31,IF(AND(($A$2-AD7)&lt;=90,($A$2-AD7)&gt;=61),61,IF(AND(($A$2-AD7)&lt;=120,($A$2-AD7)&gt;=91),91,IF(($A$2-AD7)&gt;=120,120,0)))))</f>
        <v>120</v>
      </c>
      <c r="BC7" s="196">
        <f>IF(AND(($A$2-AE7)&lt;=30,($A$2-AE7)&gt;=1),1,IF(AND(($A$2-AE7)&lt;=60,($A$2-AE7)&gt;=31),31,IF(AND(($A$2-AE7)&lt;=90,($A$2-AE7)&gt;=61),61,IF(AND(($A$2-AE7)&lt;=120,($A$2-AE7)&gt;=91),91,IF(($A$2-AE7)&gt;=120,120,0)))))</f>
        <v>120</v>
      </c>
      <c r="BD7" s="177"/>
    </row>
    <row r="8" spans="1:56" s="160" customFormat="1" ht="12.75" hidden="1">
      <c r="A8" s="175" t="s">
        <v>397</v>
      </c>
      <c r="B8" s="174"/>
      <c r="C8" s="174" t="s">
        <v>115</v>
      </c>
      <c r="D8" s="176" t="s">
        <v>121</v>
      </c>
      <c r="E8" s="177" t="s">
        <v>170</v>
      </c>
      <c r="F8" s="178" t="s">
        <v>122</v>
      </c>
      <c r="G8" s="178">
        <v>10011</v>
      </c>
      <c r="H8" s="179" t="s">
        <v>195</v>
      </c>
      <c r="I8" s="180" t="s">
        <v>63</v>
      </c>
      <c r="J8" s="181" t="s">
        <v>44</v>
      </c>
      <c r="K8" s="182">
        <v>37861</v>
      </c>
      <c r="L8" s="183">
        <v>1000</v>
      </c>
      <c r="M8" s="184">
        <v>1000</v>
      </c>
      <c r="N8" s="185">
        <v>38230</v>
      </c>
      <c r="O8" s="183">
        <f>L8</f>
        <v>1000</v>
      </c>
      <c r="P8" s="186">
        <v>38268</v>
      </c>
      <c r="Q8" s="194">
        <v>1000</v>
      </c>
      <c r="R8" s="99"/>
      <c r="S8" s="292">
        <v>38456</v>
      </c>
      <c r="T8" s="187">
        <f>O8</f>
        <v>1000</v>
      </c>
      <c r="U8" s="188">
        <v>38490</v>
      </c>
      <c r="V8" s="303">
        <v>1000</v>
      </c>
      <c r="W8" s="99"/>
      <c r="X8" s="189"/>
      <c r="Y8" s="184"/>
      <c r="Z8" s="188"/>
      <c r="AA8" s="194"/>
      <c r="AB8" s="99"/>
      <c r="AC8" s="190"/>
      <c r="AD8" s="191"/>
      <c r="AE8" s="190"/>
      <c r="AF8" s="192"/>
      <c r="AG8" s="157"/>
      <c r="AH8" s="190"/>
      <c r="AI8" s="191"/>
      <c r="AJ8" s="190"/>
      <c r="AK8" s="335"/>
      <c r="AL8" s="335"/>
      <c r="AM8" s="190"/>
      <c r="AN8" s="191"/>
      <c r="AO8" s="190"/>
      <c r="AP8" s="335"/>
      <c r="AQ8" s="193">
        <f>SUM(IF(AX8=1,L8-M8,0),IF(AY8=1,O8-Q8,0),IF(AZ8=1,T8-V8,0),IF(BA8=1,Y8-AA8,0),IF(BB8=1,AD8-AF8,0))</f>
        <v>0</v>
      </c>
      <c r="AR8" s="194">
        <f>SUM(IF(AX8=31,L8-M8,0),IF(AY8=31,O8-Q8,0),IF(AZ8=31,T8-V8,0),IF(BA8=31,Y8-AA8,0),IF(BB8=31,AD8-AF8,0))</f>
        <v>0</v>
      </c>
      <c r="AS8" s="194">
        <f>SUM(IF(AX8=61,L8-M8,0),IF(AY8=61,O8-Q8,0),IF(AZ8=61,T8-V8,0),IF(BA8=61,Y8-AA8,0),IF(BB8=61,AD8-AF8,0))</f>
        <v>0</v>
      </c>
      <c r="AT8" s="194">
        <f>SUM(IF(AX8=91,L8-M8,0),IF(AY8=91,O8-Q8,0),IF(AZ8=91,T8-V8,0),IF(BA8=91,Y8-AA8,0),IF(BB8=91,AD8-AF8,0))</f>
        <v>0</v>
      </c>
      <c r="AU8" s="194">
        <f>SUM(IF(AX8=120,L8-M8,0),IF(AY8=120,O8-Q8,0),IF(AZ8=120,T8-V8,0),IF(BA8=120,Y8-AA8,0),IF(BB8=120,AD8-AF8,0))</f>
        <v>0</v>
      </c>
      <c r="AV8" s="195">
        <f t="shared" si="0"/>
        <v>0</v>
      </c>
      <c r="AX8" s="196">
        <f t="shared" si="1"/>
        <v>120</v>
      </c>
      <c r="AY8" s="196">
        <f t="shared" si="2"/>
        <v>120</v>
      </c>
      <c r="AZ8" s="196">
        <f t="shared" si="3"/>
        <v>120</v>
      </c>
      <c r="BA8" s="196">
        <f t="shared" si="4"/>
        <v>120</v>
      </c>
      <c r="BB8" s="196">
        <f>IF(AND(($A$2-AD8)&lt;=30,($A$2-AD8)&gt;=1),1,IF(AND(($A$2-AD8)&lt;=60,($A$2-AD8)&gt;=31),31,IF(AND(($A$2-AD8)&lt;=90,($A$2-AD8)&gt;=61),61,IF(AND(($A$2-AD8)&lt;=120,($A$2-AD8)&gt;=91),91,IF(($A$2-AD8)&gt;=120,120,0)))))</f>
        <v>120</v>
      </c>
      <c r="BC8" s="196">
        <f>IF(AND(($A$2-AE8)&lt;=30,($A$2-AE8)&gt;=1),1,IF(AND(($A$2-AE8)&lt;=60,($A$2-AE8)&gt;=31),31,IF(AND(($A$2-AE8)&lt;=90,($A$2-AE8)&gt;=61),61,IF(AND(($A$2-AE8)&lt;=120,($A$2-AE8)&gt;=91),91,IF(($A$2-AE8)&gt;=120,120,0)))))</f>
        <v>120</v>
      </c>
      <c r="BD8" s="177"/>
    </row>
    <row r="9" spans="1:56" ht="12.75">
      <c r="A9" s="92" t="s">
        <v>51</v>
      </c>
      <c r="B9" s="92" t="s">
        <v>51</v>
      </c>
      <c r="C9" s="60" t="s">
        <v>52</v>
      </c>
      <c r="D9" s="9" t="s">
        <v>225</v>
      </c>
      <c r="E9" t="s">
        <v>160</v>
      </c>
      <c r="F9" s="52" t="s">
        <v>149</v>
      </c>
      <c r="G9" s="52">
        <v>20045</v>
      </c>
      <c r="H9" s="67">
        <v>2026381431</v>
      </c>
      <c r="I9" s="45" t="s">
        <v>64</v>
      </c>
      <c r="J9" s="58" t="s">
        <v>53</v>
      </c>
      <c r="K9" s="115"/>
      <c r="L9" s="110">
        <v>0</v>
      </c>
      <c r="M9" s="5">
        <v>0</v>
      </c>
      <c r="N9" s="120">
        <v>38230</v>
      </c>
      <c r="O9" s="122">
        <v>500</v>
      </c>
      <c r="P9" s="125">
        <v>38294</v>
      </c>
      <c r="Q9" s="6">
        <v>500</v>
      </c>
      <c r="R9" s="99"/>
      <c r="S9" s="293">
        <v>38456</v>
      </c>
      <c r="T9" s="129">
        <f>O9</f>
        <v>500</v>
      </c>
      <c r="U9" s="113">
        <v>38475</v>
      </c>
      <c r="V9" s="147">
        <v>500</v>
      </c>
      <c r="W9" s="99"/>
      <c r="X9" s="143">
        <v>38923</v>
      </c>
      <c r="Y9" s="5">
        <v>250</v>
      </c>
      <c r="Z9" s="113">
        <v>38966</v>
      </c>
      <c r="AA9" s="6">
        <v>250</v>
      </c>
      <c r="AB9" s="99"/>
      <c r="AC9" s="261">
        <v>39263</v>
      </c>
      <c r="AD9" s="151">
        <v>250</v>
      </c>
      <c r="AE9" s="108">
        <v>39470</v>
      </c>
      <c r="AF9" s="156">
        <v>250</v>
      </c>
      <c r="AG9" s="157"/>
      <c r="AH9" s="261">
        <v>39491</v>
      </c>
      <c r="AI9" s="151"/>
      <c r="AM9" s="261">
        <v>39582</v>
      </c>
      <c r="AN9" s="110"/>
      <c r="AO9" s="1"/>
      <c r="AP9" s="355"/>
      <c r="AQ9" s="14">
        <f>SUM(IF(AX9=1,L9-M9,0),IF(AY9=1,O9-Q9,0),IF(AZ9=1,T9-V9,0),IF(BA9=1,Y9-AA9,0),IF(BB9=1,AD9-AF9,0),IF(BC9=1,AI9-AK9,0))</f>
        <v>0</v>
      </c>
      <c r="AR9" s="6">
        <f>SUM(IF(AX9=31,L9-M9,0),IF(AY9=31,O9-Q9,0),IF(AZ9=31,T9-V9,0),IF(BA9=31,Y9-AA9,0),IF(BB9=31,AD9-AF9,0),IF(BC9=31,AI9-AK9,0))</f>
        <v>0</v>
      </c>
      <c r="AS9" s="6">
        <f>SUM(IF(AX9=61,L9-M9,0),IF(AY9=61,O9-Q9,0),IF(AZ9=61,T9-V9,0),IF(BA9=61,Y9-AA9,0),IF(BB9=61,AD9-AF9,0),IF(BC9=61,AI9-AK9,0))</f>
        <v>0</v>
      </c>
      <c r="AT9" s="6">
        <f>SUM(IF(AX9=91,L9-M9,0),IF(AY9=91,O9-Q9,0),IF(AZ9=91,T9-V9,0),IF(BA9=91,Y9-AA9,0),IF(BB9=91,AD9-AF9,0),IF(BC9=91,AI9-AK9,0))</f>
        <v>0</v>
      </c>
      <c r="AU9" s="6">
        <f>SUM(IF(AX9=120,L9-M9,0),IF(AY9=120,O9-Q9,0),IF(AZ9=120,T9-V9,0),IF(BA9=120,Y9-AA9,0),IF(BB9=120,AD9-AF9,0),IF(BC9=120,AI9-AK9,0))</f>
        <v>0</v>
      </c>
      <c r="AV9" s="15">
        <f>SUM(AQ9:AU9)</f>
        <v>0</v>
      </c>
      <c r="AW9" s="149"/>
      <c r="AX9" s="35">
        <f>IF(AND(($A$2-K9)&lt;=30,($A$2-K9)&gt;=1),1,IF(AND(($A$2-K9)&lt;=60,($A$2-K9)&gt;=31),31,IF(AND(($A$2-K9)&lt;=90,($A$2-K9)&gt;=61),61,IF(AND(($A$2-K9)&lt;=120,($A$2-K9)&gt;=91),91,IF(($A$2-K9)&gt;=120,120,0)))))</f>
        <v>120</v>
      </c>
      <c r="AY9" s="35">
        <f>IF(AND(($A$2-N9)&lt;=30,($A$2-N9)&gt;=1),1,IF(AND(($A$2-N9)&lt;=60,($A$2-N9)&gt;=31),31,IF(AND(($A$2-N9)&lt;=90,($A$2-N9)&gt;=61),61,IF(AND(($A$2-N9)&lt;=120,($A$2-N9)&gt;=91),91,IF(($A$2-N9)&gt;=120,120,0)))))</f>
        <v>120</v>
      </c>
      <c r="AZ9" s="35">
        <f>IF(AND(($A$2-S9)&lt;=30,($A$2-S9)&gt;=1),1,IF(AND(($A$2-S9)&lt;=60,($A$2-S9)&gt;=31),31,IF(AND(($A$2-S9)&lt;=90,($A$2-S9)&gt;=61),61,IF(AND(($A$2-S9)&lt;=120,($A$2-S9)&gt;=91),91,IF(($A$2-S9)&gt;=120,120,0)))))</f>
        <v>120</v>
      </c>
      <c r="BA9" s="35">
        <f>IF(AND(($A$2-X9)&lt;=30,($A$2-X9)&gt;=1),1,IF(AND(($A$2-X9)&lt;=60,($A$2-X9)&gt;=31),31,IF(AND(($A$2-X9)&lt;=90,($A$2-X9)&gt;=61),61,IF(AND(($A$2-X9)&lt;=120,($A$2-X9)&gt;=91),91,IF(($A$2-X9)&gt;=120,120,0)))))</f>
        <v>120</v>
      </c>
      <c r="BB9" s="35">
        <f>IF(AND(($A$2-AC9)&lt;=30,($A$2-AC9)&gt;=1),1,IF(AND(($A$2-AC9)&lt;=60,($A$2-AC9)&gt;=31),31,IF(AND(($A$2-AC9)&lt;=90,($A$2-AC9)&gt;=61),61,IF(AND(($A$2-AC9)&lt;=120,($A$2-AC9)&gt;=91),91,IF(($A$2-AC9)&gt;=120,120,0)))))</f>
        <v>120</v>
      </c>
      <c r="BC9" s="35">
        <f>IF(AND(($A$2-AH9)&lt;=30,($A$2-AH9)&gt;=1),1,IF(AND(($A$2-AH9)&lt;=60,($A$2-AH9)&gt;=31),31,IF(AND(($A$2-AH9)&lt;=90,($A$2-AH9)&gt;=61),61,IF(AND(($A$2-AH9)&lt;=120,($A$2-AH9)&gt;=91),91,IF(($A$2-AH9)&gt;=120,120,0)))))</f>
        <v>120</v>
      </c>
      <c r="BD9" s="89"/>
    </row>
    <row r="10" spans="1:56" s="229" customFormat="1" ht="12.75" hidden="1">
      <c r="A10" s="175" t="s">
        <v>407</v>
      </c>
      <c r="B10" s="175" t="s">
        <v>60</v>
      </c>
      <c r="C10" s="175" t="s">
        <v>59</v>
      </c>
      <c r="D10" s="212" t="s">
        <v>124</v>
      </c>
      <c r="E10" s="177" t="s">
        <v>175</v>
      </c>
      <c r="F10" s="213" t="s">
        <v>123</v>
      </c>
      <c r="G10" s="213">
        <v>90067</v>
      </c>
      <c r="H10" s="214" t="s">
        <v>196</v>
      </c>
      <c r="I10" s="215" t="s">
        <v>66</v>
      </c>
      <c r="J10" s="216" t="s">
        <v>44</v>
      </c>
      <c r="K10" s="217">
        <v>37840</v>
      </c>
      <c r="L10" s="218">
        <v>500</v>
      </c>
      <c r="M10" s="219">
        <v>500</v>
      </c>
      <c r="N10" s="220">
        <v>38230</v>
      </c>
      <c r="O10" s="218">
        <v>0</v>
      </c>
      <c r="P10" s="221"/>
      <c r="Q10" s="228"/>
      <c r="R10" s="299"/>
      <c r="S10" s="294">
        <v>38456</v>
      </c>
      <c r="T10" s="222">
        <f>O10</f>
        <v>0</v>
      </c>
      <c r="U10" s="223"/>
      <c r="V10" s="304"/>
      <c r="W10" s="299"/>
      <c r="X10" s="189">
        <v>38923</v>
      </c>
      <c r="Y10" s="219"/>
      <c r="Z10" s="223"/>
      <c r="AA10" s="228"/>
      <c r="AB10" s="299"/>
      <c r="AC10" s="224">
        <v>39263</v>
      </c>
      <c r="AD10" s="225"/>
      <c r="AE10" s="224"/>
      <c r="AF10" s="226"/>
      <c r="AG10" s="312"/>
      <c r="AH10" s="224">
        <v>39263</v>
      </c>
      <c r="AI10" s="225"/>
      <c r="AJ10"/>
      <c r="AK10" s="330"/>
      <c r="AL10" s="330"/>
      <c r="AM10" s="224">
        <v>39263</v>
      </c>
      <c r="AN10" s="218"/>
      <c r="AO10" s="1"/>
      <c r="AP10" s="355"/>
      <c r="AQ10" s="227">
        <f>SUM(IF(AX10=1,L10-M10,0),IF(AY10=1,O10-Q10,0),IF(AZ10=1,T10-V10,0),IF(BA10=1,Y10-AA10,0),IF(BB10=1,AD10-AF10,0))</f>
        <v>0</v>
      </c>
      <c r="AR10" s="228">
        <f>SUM(IF(AX10=31,L10-M10,0),IF(AY10=31,O10-Q10,0),IF(AZ10=31,T10-V10,0),IF(BA10=31,Y10-AA10,0),IF(BB10=31,AD10-AF10,0))</f>
        <v>0</v>
      </c>
      <c r="AS10" s="228">
        <f>SUM(IF(AX10=61,L10-M10,0),IF(AY10=61,O10-Q10,0),IF(AZ10=61,T10-V10,0),IF(BA10=61,Y10-AA10,0),IF(BB10=61,AD10-AF10,0))</f>
        <v>0</v>
      </c>
      <c r="AT10" s="228">
        <f>SUM(IF(AX10=91,L10-M10,0),IF(AY10=91,O10-Q10,0),IF(AZ10=91,T10-V10,0),IF(BA10=91,Y10-AA10,0),IF(BB10=91,AD10-AF10,0))</f>
        <v>0</v>
      </c>
      <c r="AU10" s="228">
        <f>SUM(IF(AX10=120,L10-M10,0),IF(AY10=120,O10-Q10,0),IF(AZ10=120,T10-V10,0),IF(BA10=120,Y10-AA10,0),IF(BB10=120,AD10-AF10,0))</f>
        <v>0</v>
      </c>
      <c r="AV10" s="195">
        <f t="shared" si="0"/>
        <v>0</v>
      </c>
      <c r="AX10" s="230">
        <f t="shared" si="1"/>
        <v>120</v>
      </c>
      <c r="AY10" s="230">
        <f t="shared" si="2"/>
        <v>120</v>
      </c>
      <c r="AZ10" s="230">
        <f t="shared" si="3"/>
        <v>120</v>
      </c>
      <c r="BA10" s="230">
        <f t="shared" si="4"/>
        <v>120</v>
      </c>
      <c r="BB10" s="230">
        <f>IF(AND(($A$2-AD10)&lt;=30,($A$2-AD10)&gt;=1),1,IF(AND(($A$2-AD10)&lt;=60,($A$2-AD10)&gt;=31),31,IF(AND(($A$2-AD10)&lt;=90,($A$2-AD10)&gt;=61),61,IF(AND(($A$2-AD10)&lt;=120,($A$2-AD10)&gt;=91),91,IF(($A$2-AD10)&gt;=120,120,0)))))</f>
        <v>120</v>
      </c>
      <c r="BC10" s="230">
        <f>IF(AND(($A$2-AE10)&lt;=30,($A$2-AE10)&gt;=1),1,IF(AND(($A$2-AE10)&lt;=60,($A$2-AE10)&gt;=31),31,IF(AND(($A$2-AE10)&lt;=90,($A$2-AE10)&gt;=61),61,IF(AND(($A$2-AE10)&lt;=120,($A$2-AE10)&gt;=91),91,IF(($A$2-AE10)&gt;=120,120,0)))))</f>
        <v>120</v>
      </c>
      <c r="BD10" s="177"/>
    </row>
    <row r="11" spans="1:56" ht="12.75">
      <c r="A11" s="92" t="s">
        <v>37</v>
      </c>
      <c r="B11" s="141" t="s">
        <v>347</v>
      </c>
      <c r="C11" s="60" t="s">
        <v>221</v>
      </c>
      <c r="D11" s="9" t="s">
        <v>125</v>
      </c>
      <c r="E11" s="36" t="s">
        <v>174</v>
      </c>
      <c r="F11" s="52" t="s">
        <v>123</v>
      </c>
      <c r="G11" s="52" t="s">
        <v>172</v>
      </c>
      <c r="H11" s="66" t="s">
        <v>220</v>
      </c>
      <c r="I11" s="45" t="s">
        <v>67</v>
      </c>
      <c r="J11" s="58" t="s">
        <v>219</v>
      </c>
      <c r="K11" s="115">
        <v>37793</v>
      </c>
      <c r="L11" s="110">
        <v>1000</v>
      </c>
      <c r="M11" s="5">
        <v>1000</v>
      </c>
      <c r="N11" s="120">
        <v>38230</v>
      </c>
      <c r="O11" s="110">
        <f>L11</f>
        <v>1000</v>
      </c>
      <c r="P11" s="125">
        <v>38261</v>
      </c>
      <c r="Q11" s="6">
        <v>1000</v>
      </c>
      <c r="R11" s="99"/>
      <c r="S11" s="293">
        <v>38456</v>
      </c>
      <c r="T11" s="129">
        <f>O11</f>
        <v>1000</v>
      </c>
      <c r="U11" s="113">
        <v>38476</v>
      </c>
      <c r="V11" s="6">
        <v>1000</v>
      </c>
      <c r="W11" s="99"/>
      <c r="X11" s="143">
        <v>38923</v>
      </c>
      <c r="Y11" s="5">
        <v>1000</v>
      </c>
      <c r="Z11" s="113">
        <v>38967</v>
      </c>
      <c r="AA11" s="147">
        <v>1000</v>
      </c>
      <c r="AB11" s="99"/>
      <c r="AC11" s="261">
        <v>39263</v>
      </c>
      <c r="AD11" s="151">
        <v>1000</v>
      </c>
      <c r="AE11" s="108">
        <v>39374</v>
      </c>
      <c r="AF11" s="156">
        <v>1000</v>
      </c>
      <c r="AG11" s="157"/>
      <c r="AH11" s="261">
        <v>39491</v>
      </c>
      <c r="AI11" s="151"/>
      <c r="AM11" s="261">
        <v>39582</v>
      </c>
      <c r="AN11" s="110"/>
      <c r="AO11" s="1"/>
      <c r="AP11" s="355"/>
      <c r="AQ11" s="14">
        <f aca="true" t="shared" si="5" ref="AQ11:AQ82">SUM(IF(AX11=1,L11-M11,0),IF(AY11=1,O11-Q11,0),IF(AZ11=1,T11-V11,0),IF(BA11=1,Y11-AA11,0),IF(BB11=1,AD11-AF11,0),IF(BC11=1,AI11-AK11,0))</f>
        <v>0</v>
      </c>
      <c r="AR11" s="6">
        <f aca="true" t="shared" si="6" ref="AR11:AR82">SUM(IF(AX11=31,L11-M11,0),IF(AY11=31,O11-Q11,0),IF(AZ11=31,T11-V11,0),IF(BA11=31,Y11-AA11,0),IF(BB11=31,AD11-AF11,0),IF(BC11=31,AI11-AK11,0))</f>
        <v>0</v>
      </c>
      <c r="AS11" s="6">
        <f aca="true" t="shared" si="7" ref="AS11:AS82">SUM(IF(AX11=61,L11-M11,0),IF(AY11=61,O11-Q11,0),IF(AZ11=61,T11-V11,0),IF(BA11=61,Y11-AA11,0),IF(BB11=61,AD11-AF11,0),IF(BC11=61,AI11-AK11,0))</f>
        <v>0</v>
      </c>
      <c r="AT11" s="6">
        <f aca="true" t="shared" si="8" ref="AT11:AT82">SUM(IF(AX11=91,L11-M11,0),IF(AY11=91,O11-Q11,0),IF(AZ11=91,T11-V11,0),IF(BA11=91,Y11-AA11,0),IF(BB11=91,AD11-AF11,0),IF(BC11=91,AI11-AK11,0))</f>
        <v>0</v>
      </c>
      <c r="AU11" s="6">
        <f aca="true" t="shared" si="9" ref="AU11:AU82">SUM(IF(AX11=120,L11-M11,0),IF(AY11=120,O11-Q11,0),IF(AZ11=120,T11-V11,0),IF(BA11=120,Y11-AA11,0),IF(BB11=120,AD11-AF11,0),IF(BC11=120,AI11-AK11,0))</f>
        <v>0</v>
      </c>
      <c r="AV11" s="15">
        <f t="shared" si="0"/>
        <v>0</v>
      </c>
      <c r="AX11" s="35">
        <f t="shared" si="1"/>
        <v>120</v>
      </c>
      <c r="AY11" s="35">
        <f t="shared" si="2"/>
        <v>120</v>
      </c>
      <c r="AZ11" s="35">
        <f t="shared" si="3"/>
        <v>120</v>
      </c>
      <c r="BA11" s="35">
        <f t="shared" si="4"/>
        <v>120</v>
      </c>
      <c r="BB11" s="35">
        <f aca="true" t="shared" si="10" ref="BB11:BB81">IF(AND(($A$2-AC11)&lt;=30,($A$2-AC11)&gt;=1),1,IF(AND(($A$2-AC11)&lt;=60,($A$2-AC11)&gt;=31),31,IF(AND(($A$2-AC11)&lt;=90,($A$2-AC11)&gt;=61),61,IF(AND(($A$2-AC11)&lt;=120,($A$2-AC11)&gt;=91),91,IF(($A$2-AC11)&gt;=120,120,0)))))</f>
        <v>120</v>
      </c>
      <c r="BC11" s="35">
        <f aca="true" t="shared" si="11" ref="BC11:BC81">IF(AND(($A$2-AH11)&lt;=30,($A$2-AH11)&gt;=1),1,IF(AND(($A$2-AH11)&lt;=60,($A$2-AH11)&gt;=31),31,IF(AND(($A$2-AH11)&lt;=90,($A$2-AH11)&gt;=61),61,IF(AND(($A$2-AH11)&lt;=120,($A$2-AH11)&gt;=91),91,IF(($A$2-AH11)&gt;=120,120,0)))))</f>
        <v>120</v>
      </c>
      <c r="BD11" s="89"/>
    </row>
    <row r="12" spans="1:56" s="160" customFormat="1" ht="12.75" hidden="1">
      <c r="A12" s="175" t="s">
        <v>409</v>
      </c>
      <c r="B12" s="174"/>
      <c r="C12" s="174" t="s">
        <v>48</v>
      </c>
      <c r="D12" s="176" t="s">
        <v>126</v>
      </c>
      <c r="E12" s="160" t="s">
        <v>160</v>
      </c>
      <c r="F12" s="178" t="s">
        <v>149</v>
      </c>
      <c r="G12" s="178">
        <v>20036</v>
      </c>
      <c r="H12" s="240"/>
      <c r="I12" s="241" t="s">
        <v>69</v>
      </c>
      <c r="J12" s="181"/>
      <c r="K12" s="182">
        <v>37974</v>
      </c>
      <c r="L12" s="183">
        <v>250</v>
      </c>
      <c r="M12" s="184">
        <v>250</v>
      </c>
      <c r="N12" s="185">
        <f>DATE($O$5,MONTH(K12),15)</f>
        <v>38335</v>
      </c>
      <c r="O12" s="183">
        <v>0</v>
      </c>
      <c r="P12" s="186"/>
      <c r="Q12" s="194"/>
      <c r="R12" s="99"/>
      <c r="S12" s="263"/>
      <c r="T12" s="183"/>
      <c r="U12" s="188"/>
      <c r="V12" s="194"/>
      <c r="W12" s="99"/>
      <c r="X12" s="189">
        <v>38923</v>
      </c>
      <c r="Y12" s="184"/>
      <c r="Z12" s="188"/>
      <c r="AA12" s="194"/>
      <c r="AB12" s="99"/>
      <c r="AC12" s="263">
        <v>39263</v>
      </c>
      <c r="AD12" s="191"/>
      <c r="AE12" s="190"/>
      <c r="AF12" s="192"/>
      <c r="AG12" s="157"/>
      <c r="AH12" s="263">
        <v>39491</v>
      </c>
      <c r="AI12" s="191"/>
      <c r="AK12" s="336"/>
      <c r="AL12" s="336"/>
      <c r="AM12" s="261">
        <v>39582</v>
      </c>
      <c r="AN12" s="183"/>
      <c r="AO12" s="353"/>
      <c r="AP12" s="356"/>
      <c r="AQ12" s="193">
        <f t="shared" si="5"/>
        <v>0</v>
      </c>
      <c r="AR12" s="194">
        <f t="shared" si="6"/>
        <v>0</v>
      </c>
      <c r="AS12" s="194">
        <f t="shared" si="7"/>
        <v>0</v>
      </c>
      <c r="AT12" s="194">
        <f t="shared" si="8"/>
        <v>0</v>
      </c>
      <c r="AU12" s="194">
        <f t="shared" si="9"/>
        <v>0</v>
      </c>
      <c r="AV12" s="195">
        <f>SUM(AQ12:AU12)</f>
        <v>0</v>
      </c>
      <c r="AX12" s="196">
        <f>IF(AND(($A$2-K12)&lt;=30,($A$2-K12)&gt;=1),1,IF(AND(($A$2-K12)&lt;=60,($A$2-K12)&gt;=31),31,IF(AND(($A$2-K12)&lt;=90,($A$2-K12)&gt;=61),61,IF(AND(($A$2-K12)&lt;=120,($A$2-K12)&gt;=91),91,IF(($A$2-K12)&gt;=120,120,0)))))</f>
        <v>120</v>
      </c>
      <c r="AY12" s="196">
        <f>IF(AND(($A$2-N12)&lt;=30,($A$2-N12)&gt;=1),1,IF(AND(($A$2-N12)&lt;=60,($A$2-N12)&gt;=31),31,IF(AND(($A$2-N12)&lt;=90,($A$2-N12)&gt;=61),61,IF(AND(($A$2-N12)&lt;=120,($A$2-N12)&gt;=91),91,IF(($A$2-N12)&gt;=120,120,0)))))</f>
        <v>120</v>
      </c>
      <c r="AZ12" s="196">
        <f>IF(AND(($A$2-S12)&lt;=30,($A$2-S12)&gt;=1),1,IF(AND(($A$2-S12)&lt;=60,($A$2-S12)&gt;=31),31,IF(AND(($A$2-S12)&lt;=90,($A$2-S12)&gt;=61),61,IF(AND(($A$2-S12)&lt;=120,($A$2-S12)&gt;=91),91,IF(($A$2-S12)&gt;=120,120,0)))))</f>
        <v>120</v>
      </c>
      <c r="BA12" s="196">
        <f t="shared" si="4"/>
        <v>120</v>
      </c>
      <c r="BB12" s="196">
        <f t="shared" si="10"/>
        <v>120</v>
      </c>
      <c r="BC12" s="196">
        <f t="shared" si="11"/>
        <v>120</v>
      </c>
      <c r="BD12" s="177"/>
    </row>
    <row r="13" spans="1:56" ht="12.75">
      <c r="A13" s="92" t="s">
        <v>38</v>
      </c>
      <c r="B13" s="92" t="s">
        <v>418</v>
      </c>
      <c r="C13" s="163" t="s">
        <v>419</v>
      </c>
      <c r="D13" s="9" t="s">
        <v>127</v>
      </c>
      <c r="E13" t="s">
        <v>176</v>
      </c>
      <c r="F13" s="52" t="s">
        <v>123</v>
      </c>
      <c r="G13" s="52">
        <v>90232</v>
      </c>
      <c r="H13" s="67" t="s">
        <v>197</v>
      </c>
      <c r="I13" s="45" t="s">
        <v>68</v>
      </c>
      <c r="J13" s="58" t="s">
        <v>320</v>
      </c>
      <c r="K13" s="115"/>
      <c r="L13" s="110">
        <v>0</v>
      </c>
      <c r="M13" s="5">
        <v>0</v>
      </c>
      <c r="N13" s="120">
        <v>38230</v>
      </c>
      <c r="O13" s="122">
        <v>0</v>
      </c>
      <c r="P13" s="125"/>
      <c r="Q13" s="6"/>
      <c r="R13" s="99"/>
      <c r="S13" s="293">
        <v>38456</v>
      </c>
      <c r="T13" s="129">
        <f>O13</f>
        <v>0</v>
      </c>
      <c r="U13" s="113"/>
      <c r="V13" s="6"/>
      <c r="W13" s="99"/>
      <c r="X13" s="143">
        <v>38923</v>
      </c>
      <c r="Y13" s="5"/>
      <c r="Z13" s="113"/>
      <c r="AA13" s="6"/>
      <c r="AB13" s="99"/>
      <c r="AC13" s="261">
        <v>39263</v>
      </c>
      <c r="AD13" s="151">
        <v>250</v>
      </c>
      <c r="AE13" s="108">
        <v>39512</v>
      </c>
      <c r="AF13" s="156">
        <v>250</v>
      </c>
      <c r="AG13" s="157"/>
      <c r="AH13" s="261">
        <v>39491</v>
      </c>
      <c r="AI13" s="151">
        <v>250</v>
      </c>
      <c r="AJ13" s="1">
        <v>39512</v>
      </c>
      <c r="AK13" s="330">
        <v>250</v>
      </c>
      <c r="AM13" s="261">
        <v>39582</v>
      </c>
      <c r="AN13" s="110"/>
      <c r="AO13" s="1"/>
      <c r="AP13" s="355"/>
      <c r="AQ13" s="14">
        <f t="shared" si="5"/>
        <v>0</v>
      </c>
      <c r="AR13" s="6">
        <f t="shared" si="6"/>
        <v>0</v>
      </c>
      <c r="AS13" s="6">
        <f t="shared" si="7"/>
        <v>0</v>
      </c>
      <c r="AT13" s="6">
        <f t="shared" si="8"/>
        <v>0</v>
      </c>
      <c r="AU13" s="6">
        <f t="shared" si="9"/>
        <v>0</v>
      </c>
      <c r="AV13" s="15">
        <f t="shared" si="0"/>
        <v>0</v>
      </c>
      <c r="AX13" s="35">
        <f t="shared" si="1"/>
        <v>120</v>
      </c>
      <c r="AY13" s="35">
        <f t="shared" si="2"/>
        <v>120</v>
      </c>
      <c r="AZ13" s="35">
        <f t="shared" si="3"/>
        <v>120</v>
      </c>
      <c r="BA13" s="35">
        <f t="shared" si="4"/>
        <v>120</v>
      </c>
      <c r="BB13" s="35">
        <f t="shared" si="10"/>
        <v>120</v>
      </c>
      <c r="BC13" s="35">
        <f t="shared" si="11"/>
        <v>120</v>
      </c>
      <c r="BD13" s="89"/>
    </row>
    <row r="14" spans="1:56" ht="12.75">
      <c r="A14" s="141" t="s">
        <v>266</v>
      </c>
      <c r="B14" s="141" t="s">
        <v>348</v>
      </c>
      <c r="C14" s="61" t="s">
        <v>321</v>
      </c>
      <c r="D14" s="105" t="s">
        <v>285</v>
      </c>
      <c r="E14" s="36" t="s">
        <v>160</v>
      </c>
      <c r="F14" s="52" t="s">
        <v>149</v>
      </c>
      <c r="G14" s="52">
        <v>20005</v>
      </c>
      <c r="H14" s="67">
        <v>2023873669</v>
      </c>
      <c r="I14" s="43" t="s">
        <v>267</v>
      </c>
      <c r="J14" s="58" t="s">
        <v>322</v>
      </c>
      <c r="K14" s="115"/>
      <c r="L14" s="110"/>
      <c r="M14" s="5"/>
      <c r="N14" s="120"/>
      <c r="O14" s="110"/>
      <c r="P14" s="125"/>
      <c r="Q14" s="6"/>
      <c r="R14" s="99"/>
      <c r="S14" s="293">
        <v>38456</v>
      </c>
      <c r="T14" s="129">
        <v>1000</v>
      </c>
      <c r="U14" s="113">
        <v>38688</v>
      </c>
      <c r="V14" s="6">
        <v>1000</v>
      </c>
      <c r="W14" s="99"/>
      <c r="X14" s="143">
        <v>38923</v>
      </c>
      <c r="Y14" s="5">
        <v>1000</v>
      </c>
      <c r="Z14" s="113">
        <v>38973</v>
      </c>
      <c r="AA14" s="6">
        <v>1000</v>
      </c>
      <c r="AB14" s="99"/>
      <c r="AC14" s="261">
        <v>39263</v>
      </c>
      <c r="AD14" s="151">
        <v>1000</v>
      </c>
      <c r="AE14" s="108">
        <v>39431</v>
      </c>
      <c r="AF14" s="156">
        <v>1000</v>
      </c>
      <c r="AG14" s="157"/>
      <c r="AH14" s="261">
        <v>39491</v>
      </c>
      <c r="AI14" s="151"/>
      <c r="AM14" s="261">
        <v>39582</v>
      </c>
      <c r="AN14" s="110"/>
      <c r="AO14" s="1"/>
      <c r="AP14" s="355"/>
      <c r="AQ14" s="14">
        <f t="shared" si="5"/>
        <v>0</v>
      </c>
      <c r="AR14" s="6">
        <f t="shared" si="6"/>
        <v>0</v>
      </c>
      <c r="AS14" s="6">
        <f t="shared" si="7"/>
        <v>0</v>
      </c>
      <c r="AT14" s="6">
        <f t="shared" si="8"/>
        <v>0</v>
      </c>
      <c r="AU14" s="6">
        <f t="shared" si="9"/>
        <v>0</v>
      </c>
      <c r="AV14" s="15">
        <f t="shared" si="0"/>
        <v>0</v>
      </c>
      <c r="AX14" s="35">
        <f t="shared" si="1"/>
        <v>120</v>
      </c>
      <c r="AY14" s="35">
        <f t="shared" si="2"/>
        <v>120</v>
      </c>
      <c r="AZ14" s="35">
        <f t="shared" si="3"/>
        <v>120</v>
      </c>
      <c r="BA14" s="35">
        <f t="shared" si="4"/>
        <v>120</v>
      </c>
      <c r="BB14" s="35">
        <f t="shared" si="10"/>
        <v>120</v>
      </c>
      <c r="BC14" s="35">
        <f t="shared" si="11"/>
        <v>120</v>
      </c>
      <c r="BD14" s="89"/>
    </row>
    <row r="15" spans="1:56" ht="12.75">
      <c r="A15" s="92" t="s">
        <v>269</v>
      </c>
      <c r="B15" s="92" t="s">
        <v>269</v>
      </c>
      <c r="C15" s="141" t="s">
        <v>323</v>
      </c>
      <c r="D15" s="164" t="s">
        <v>337</v>
      </c>
      <c r="E15" s="94" t="s">
        <v>184</v>
      </c>
      <c r="F15" s="95" t="s">
        <v>123</v>
      </c>
      <c r="G15" s="95">
        <v>94065</v>
      </c>
      <c r="H15" s="106">
        <v>6506220860</v>
      </c>
      <c r="I15" s="107" t="s">
        <v>83</v>
      </c>
      <c r="J15" s="98" t="s">
        <v>438</v>
      </c>
      <c r="K15" s="116"/>
      <c r="L15" s="111">
        <v>0</v>
      </c>
      <c r="M15" s="100">
        <v>0</v>
      </c>
      <c r="N15" s="121">
        <v>38230</v>
      </c>
      <c r="O15" s="123">
        <v>0</v>
      </c>
      <c r="P15" s="126"/>
      <c r="Q15" s="99"/>
      <c r="R15" s="99"/>
      <c r="S15" s="295">
        <v>38456</v>
      </c>
      <c r="T15" s="111">
        <v>1000</v>
      </c>
      <c r="U15" s="131">
        <v>38688</v>
      </c>
      <c r="V15" s="99">
        <v>1000</v>
      </c>
      <c r="W15" s="99"/>
      <c r="X15" s="143">
        <v>38923</v>
      </c>
      <c r="Y15" s="100">
        <v>1000</v>
      </c>
      <c r="Z15" s="131">
        <v>38967</v>
      </c>
      <c r="AA15" s="99">
        <v>1000</v>
      </c>
      <c r="AB15" s="99"/>
      <c r="AC15" s="261">
        <v>39263</v>
      </c>
      <c r="AD15" s="152">
        <v>1000</v>
      </c>
      <c r="AE15" s="146">
        <v>39297</v>
      </c>
      <c r="AF15" s="157">
        <v>1000</v>
      </c>
      <c r="AG15" s="157"/>
      <c r="AH15" s="261">
        <v>39491</v>
      </c>
      <c r="AI15" s="152">
        <v>1000</v>
      </c>
      <c r="AJ15" s="1">
        <v>39527</v>
      </c>
      <c r="AK15" s="330">
        <v>1000</v>
      </c>
      <c r="AM15" s="261">
        <v>39582</v>
      </c>
      <c r="AN15" s="111"/>
      <c r="AO15" s="1"/>
      <c r="AP15" s="355"/>
      <c r="AQ15" s="14">
        <f t="shared" si="5"/>
        <v>0</v>
      </c>
      <c r="AR15" s="6">
        <f t="shared" si="6"/>
        <v>0</v>
      </c>
      <c r="AS15" s="6">
        <f t="shared" si="7"/>
        <v>0</v>
      </c>
      <c r="AT15" s="6">
        <f t="shared" si="8"/>
        <v>0</v>
      </c>
      <c r="AU15" s="6">
        <f t="shared" si="9"/>
        <v>0</v>
      </c>
      <c r="AV15" s="101">
        <f t="shared" si="0"/>
        <v>0</v>
      </c>
      <c r="AX15" s="103">
        <f t="shared" si="1"/>
        <v>120</v>
      </c>
      <c r="AY15" s="103">
        <f t="shared" si="2"/>
        <v>120</v>
      </c>
      <c r="AZ15" s="103">
        <f t="shared" si="3"/>
        <v>120</v>
      </c>
      <c r="BA15" s="35">
        <f t="shared" si="4"/>
        <v>120</v>
      </c>
      <c r="BB15" s="35">
        <f t="shared" si="10"/>
        <v>120</v>
      </c>
      <c r="BC15" s="35">
        <f t="shared" si="11"/>
        <v>120</v>
      </c>
      <c r="BD15" s="94"/>
    </row>
    <row r="16" spans="1:56" s="102" customFormat="1" ht="12.75">
      <c r="A16" s="141" t="s">
        <v>282</v>
      </c>
      <c r="B16" s="141"/>
      <c r="C16" s="61" t="s">
        <v>324</v>
      </c>
      <c r="D16" s="9" t="s">
        <v>128</v>
      </c>
      <c r="E16" s="36" t="s">
        <v>160</v>
      </c>
      <c r="F16" s="52" t="s">
        <v>149</v>
      </c>
      <c r="G16" s="52">
        <v>20009</v>
      </c>
      <c r="H16" s="67">
        <v>2023873669</v>
      </c>
      <c r="I16" s="43" t="s">
        <v>70</v>
      </c>
      <c r="J16" s="58" t="s">
        <v>325</v>
      </c>
      <c r="K16" s="115"/>
      <c r="L16" s="110">
        <v>0</v>
      </c>
      <c r="M16" s="5">
        <v>0</v>
      </c>
      <c r="N16" s="120">
        <v>38041</v>
      </c>
      <c r="O16" s="110">
        <v>1000</v>
      </c>
      <c r="P16" s="125">
        <v>38041</v>
      </c>
      <c r="Q16" s="6">
        <v>1000</v>
      </c>
      <c r="R16" s="99"/>
      <c r="S16" s="293">
        <v>38456</v>
      </c>
      <c r="T16" s="129">
        <f>O16</f>
        <v>1000</v>
      </c>
      <c r="U16" s="113">
        <v>38475</v>
      </c>
      <c r="V16" s="6">
        <v>1000</v>
      </c>
      <c r="W16" s="99"/>
      <c r="X16" s="143">
        <v>38923</v>
      </c>
      <c r="Y16" s="5">
        <v>1000</v>
      </c>
      <c r="Z16" s="113">
        <v>38947</v>
      </c>
      <c r="AA16" s="6">
        <v>1000</v>
      </c>
      <c r="AB16" s="99"/>
      <c r="AC16" s="261">
        <v>39263</v>
      </c>
      <c r="AD16" s="151">
        <v>1000</v>
      </c>
      <c r="AE16" s="108">
        <v>39294</v>
      </c>
      <c r="AF16" s="156">
        <v>1000</v>
      </c>
      <c r="AG16" s="157"/>
      <c r="AH16" s="261">
        <v>39491</v>
      </c>
      <c r="AI16" s="151">
        <v>1000</v>
      </c>
      <c r="AJ16" s="1">
        <v>39598</v>
      </c>
      <c r="AK16" s="330">
        <v>1000</v>
      </c>
      <c r="AL16" s="330"/>
      <c r="AM16" s="261">
        <v>39582</v>
      </c>
      <c r="AN16" s="110"/>
      <c r="AO16" s="1"/>
      <c r="AP16" s="355"/>
      <c r="AQ16" s="14">
        <f>SUM(IF(AX16=1,L16-M16,0),IF(AY16=1,O16-Q16,0),IF(AZ16=1,T16-V16,0),IF(BA16=1,Y16-AA16,0),IF(BB16=1,AD16-AF16,0),IF(BC16=1,#REF!-#REF!,0))</f>
        <v>0</v>
      </c>
      <c r="AR16" s="6">
        <f>SUM(IF(AX16=31,L16-M16,0),IF(AY16=31,O16-Q16,0),IF(AZ16=31,T16-V16,0),IF(BA16=31,Y16-AA16,0),IF(BB16=31,AD16-AF16,0),IF(BC16=31,#REF!-#REF!,0))</f>
        <v>0</v>
      </c>
      <c r="AS16" s="6">
        <f>SUM(IF(AX16=61,L16-M16,0),IF(AY16=61,O16-Q16,0),IF(AZ16=61,T16-V16,0),IF(BA16=61,Y16-AA16,0),IF(BB16=61,AD16-AF16,0),IF(BC16=61,#REF!-#REF!,0))</f>
        <v>0</v>
      </c>
      <c r="AT16" s="6">
        <f>SUM(IF(AX16=91,L16-M16,0),IF(AY16=91,O16-Q16,0),IF(AZ16=91,T16-V16,0),IF(BA16=91,Y16-AA16,0),IF(BB16=91,AD16-AF16,0),IF(BC16=91,#REF!-#REF!,0))</f>
        <v>0</v>
      </c>
      <c r="AU16" s="6" t="e">
        <f>SUM(IF(AX16=120,L16-M16,0),IF(AY16=120,O16-Q16,0),IF(AZ16=120,T16-V16,0),IF(BA16=120,Y16-AA16,0),IF(BB16=120,AD16-AF16,0),IF(BC16=120,#REF!-#REF!,0))</f>
        <v>#REF!</v>
      </c>
      <c r="AV16" s="15" t="e">
        <f t="shared" si="0"/>
        <v>#REF!</v>
      </c>
      <c r="AW16" s="160"/>
      <c r="AX16" s="35">
        <f t="shared" si="1"/>
        <v>120</v>
      </c>
      <c r="AY16" s="35">
        <f t="shared" si="2"/>
        <v>120</v>
      </c>
      <c r="AZ16" s="35">
        <f t="shared" si="3"/>
        <v>120</v>
      </c>
      <c r="BA16" s="35">
        <f t="shared" si="4"/>
        <v>120</v>
      </c>
      <c r="BB16" s="35">
        <f t="shared" si="10"/>
        <v>120</v>
      </c>
      <c r="BC16" s="35">
        <f t="shared" si="11"/>
        <v>120</v>
      </c>
      <c r="BD16" s="89"/>
    </row>
    <row r="17" spans="1:56" s="102" customFormat="1" ht="12.75">
      <c r="A17" s="92" t="s">
        <v>256</v>
      </c>
      <c r="B17" s="141" t="s">
        <v>349</v>
      </c>
      <c r="C17" s="141" t="s">
        <v>294</v>
      </c>
      <c r="D17" s="164" t="s">
        <v>435</v>
      </c>
      <c r="E17" s="94" t="s">
        <v>257</v>
      </c>
      <c r="F17" s="95" t="s">
        <v>129</v>
      </c>
      <c r="G17" s="104">
        <v>5001</v>
      </c>
      <c r="H17" s="96" t="s">
        <v>296</v>
      </c>
      <c r="I17" s="97" t="s">
        <v>71</v>
      </c>
      <c r="J17" s="98" t="s">
        <v>295</v>
      </c>
      <c r="K17" s="116">
        <v>37840</v>
      </c>
      <c r="L17" s="111">
        <v>250</v>
      </c>
      <c r="M17" s="100">
        <v>250</v>
      </c>
      <c r="N17" s="121">
        <v>37891</v>
      </c>
      <c r="O17" s="111">
        <f>L17</f>
        <v>250</v>
      </c>
      <c r="P17" s="126">
        <v>37891</v>
      </c>
      <c r="Q17" s="99">
        <v>250</v>
      </c>
      <c r="R17" s="99"/>
      <c r="S17" s="295">
        <v>38547</v>
      </c>
      <c r="T17" s="130">
        <v>250</v>
      </c>
      <c r="U17" s="131">
        <v>38584</v>
      </c>
      <c r="V17" s="99">
        <v>250</v>
      </c>
      <c r="W17" s="99"/>
      <c r="X17" s="145">
        <v>38923</v>
      </c>
      <c r="Y17" s="100">
        <v>1000</v>
      </c>
      <c r="Z17" s="131">
        <v>38993</v>
      </c>
      <c r="AA17" s="99">
        <v>1000</v>
      </c>
      <c r="AB17" s="99"/>
      <c r="AC17" s="262">
        <v>39263</v>
      </c>
      <c r="AD17" s="152"/>
      <c r="AE17" s="146"/>
      <c r="AF17" s="157"/>
      <c r="AG17" s="157"/>
      <c r="AH17" s="262">
        <v>39491</v>
      </c>
      <c r="AI17" s="152">
        <v>250</v>
      </c>
      <c r="AJ17" s="315">
        <v>39526</v>
      </c>
      <c r="AK17" s="337">
        <v>250</v>
      </c>
      <c r="AL17" s="337"/>
      <c r="AM17" s="261">
        <v>39582</v>
      </c>
      <c r="AN17" s="111"/>
      <c r="AO17" s="315"/>
      <c r="AP17" s="357"/>
      <c r="AQ17" s="316">
        <f t="shared" si="5"/>
        <v>0</v>
      </c>
      <c r="AR17" s="99">
        <f t="shared" si="6"/>
        <v>0</v>
      </c>
      <c r="AS17" s="99">
        <f t="shared" si="7"/>
        <v>0</v>
      </c>
      <c r="AT17" s="99">
        <f t="shared" si="8"/>
        <v>0</v>
      </c>
      <c r="AU17" s="99">
        <f t="shared" si="9"/>
        <v>0</v>
      </c>
      <c r="AV17" s="101">
        <f t="shared" si="0"/>
        <v>0</v>
      </c>
      <c r="AW17" s="160"/>
      <c r="AX17" s="103">
        <f t="shared" si="1"/>
        <v>120</v>
      </c>
      <c r="AY17" s="103">
        <f t="shared" si="2"/>
        <v>120</v>
      </c>
      <c r="AZ17" s="103">
        <f t="shared" si="3"/>
        <v>120</v>
      </c>
      <c r="BA17" s="103">
        <f t="shared" si="4"/>
        <v>120</v>
      </c>
      <c r="BB17" s="103">
        <f t="shared" si="10"/>
        <v>120</v>
      </c>
      <c r="BC17" s="103">
        <f t="shared" si="11"/>
        <v>120</v>
      </c>
      <c r="BD17" s="94"/>
    </row>
    <row r="18" spans="1:56" s="102" customFormat="1" ht="12.75">
      <c r="A18" s="92" t="s">
        <v>36</v>
      </c>
      <c r="B18" s="92" t="s">
        <v>343</v>
      </c>
      <c r="C18" s="61" t="s">
        <v>279</v>
      </c>
      <c r="D18" s="9" t="s">
        <v>130</v>
      </c>
      <c r="E18" s="36" t="s">
        <v>177</v>
      </c>
      <c r="F18" s="52" t="s">
        <v>123</v>
      </c>
      <c r="G18" s="52">
        <v>94607</v>
      </c>
      <c r="H18" s="67" t="s">
        <v>280</v>
      </c>
      <c r="I18" s="45" t="s">
        <v>72</v>
      </c>
      <c r="J18" s="58" t="s">
        <v>281</v>
      </c>
      <c r="K18" s="115">
        <v>37840</v>
      </c>
      <c r="L18" s="110">
        <v>250</v>
      </c>
      <c r="M18" s="5">
        <v>250</v>
      </c>
      <c r="N18" s="120">
        <v>38230</v>
      </c>
      <c r="O18" s="124">
        <f>L18</f>
        <v>250</v>
      </c>
      <c r="P18" s="127">
        <v>38090</v>
      </c>
      <c r="Q18" s="287">
        <v>250</v>
      </c>
      <c r="R18" s="288"/>
      <c r="S18" s="293">
        <v>38456</v>
      </c>
      <c r="T18" s="129">
        <f>O18</f>
        <v>250</v>
      </c>
      <c r="U18" s="113">
        <v>38610</v>
      </c>
      <c r="V18" s="6">
        <v>250</v>
      </c>
      <c r="W18" s="99"/>
      <c r="X18" s="143">
        <v>38923</v>
      </c>
      <c r="Y18" s="5">
        <v>500</v>
      </c>
      <c r="Z18" s="113">
        <v>38938</v>
      </c>
      <c r="AA18" s="6">
        <v>500</v>
      </c>
      <c r="AB18" s="99"/>
      <c r="AC18" s="261">
        <v>39263</v>
      </c>
      <c r="AD18" s="151">
        <v>500</v>
      </c>
      <c r="AE18" s="108">
        <v>39288</v>
      </c>
      <c r="AF18" s="156">
        <v>500</v>
      </c>
      <c r="AG18" s="157"/>
      <c r="AH18" s="261">
        <v>39491</v>
      </c>
      <c r="AI18" s="151">
        <v>500</v>
      </c>
      <c r="AJ18" s="1">
        <v>39499</v>
      </c>
      <c r="AK18" s="338">
        <v>500</v>
      </c>
      <c r="AL18" s="338"/>
      <c r="AM18" s="261">
        <v>39582</v>
      </c>
      <c r="AN18" s="110"/>
      <c r="AO18" s="1"/>
      <c r="AP18" s="277"/>
      <c r="AQ18" s="14">
        <f t="shared" si="5"/>
        <v>0</v>
      </c>
      <c r="AR18" s="6">
        <f t="shared" si="6"/>
        <v>0</v>
      </c>
      <c r="AS18" s="6">
        <f t="shared" si="7"/>
        <v>0</v>
      </c>
      <c r="AT18" s="6">
        <f t="shared" si="8"/>
        <v>0</v>
      </c>
      <c r="AU18" s="6">
        <f t="shared" si="9"/>
        <v>0</v>
      </c>
      <c r="AV18" s="15">
        <f t="shared" si="0"/>
        <v>0</v>
      </c>
      <c r="AW18" s="160"/>
      <c r="AX18" s="35">
        <f t="shared" si="1"/>
        <v>120</v>
      </c>
      <c r="AY18" s="35">
        <f t="shared" si="2"/>
        <v>120</v>
      </c>
      <c r="AZ18" s="35">
        <f t="shared" si="3"/>
        <v>120</v>
      </c>
      <c r="BA18" s="35">
        <f t="shared" si="4"/>
        <v>120</v>
      </c>
      <c r="BB18" s="35">
        <f t="shared" si="10"/>
        <v>120</v>
      </c>
      <c r="BC18" s="35">
        <f t="shared" si="11"/>
        <v>120</v>
      </c>
      <c r="BD18" s="89"/>
    </row>
    <row r="19" spans="1:56" s="102" customFormat="1" ht="12.75">
      <c r="A19" s="141" t="s">
        <v>389</v>
      </c>
      <c r="B19" s="92"/>
      <c r="C19" s="61"/>
      <c r="D19" s="105" t="s">
        <v>380</v>
      </c>
      <c r="E19" s="36" t="s">
        <v>170</v>
      </c>
      <c r="F19" s="135" t="s">
        <v>122</v>
      </c>
      <c r="G19" s="52">
        <v>10010</v>
      </c>
      <c r="H19" s="67"/>
      <c r="I19" s="45"/>
      <c r="J19" s="58"/>
      <c r="K19" s="115"/>
      <c r="L19" s="110"/>
      <c r="M19" s="5"/>
      <c r="N19" s="120"/>
      <c r="O19" s="170"/>
      <c r="P19" s="171"/>
      <c r="Q19" s="288"/>
      <c r="R19" s="288"/>
      <c r="S19" s="293"/>
      <c r="T19" s="129">
        <f>O19</f>
        <v>0</v>
      </c>
      <c r="U19" s="113"/>
      <c r="V19" s="6"/>
      <c r="W19" s="99"/>
      <c r="X19" s="143"/>
      <c r="Y19" s="5"/>
      <c r="Z19" s="113"/>
      <c r="AA19" s="6"/>
      <c r="AB19" s="99"/>
      <c r="AC19" s="261">
        <v>39263</v>
      </c>
      <c r="AD19" s="151"/>
      <c r="AE19" s="108"/>
      <c r="AF19" s="156"/>
      <c r="AG19" s="157"/>
      <c r="AH19" s="261">
        <v>39491</v>
      </c>
      <c r="AI19" s="151">
        <v>500</v>
      </c>
      <c r="AJ19" s="108">
        <v>39428</v>
      </c>
      <c r="AK19" s="156">
        <v>500</v>
      </c>
      <c r="AL19" s="330"/>
      <c r="AM19" s="261">
        <v>39582</v>
      </c>
      <c r="AN19" s="110"/>
      <c r="AO19" s="1"/>
      <c r="AP19" s="355"/>
      <c r="AQ19" s="14">
        <f t="shared" si="5"/>
        <v>0</v>
      </c>
      <c r="AR19" s="6">
        <f t="shared" si="6"/>
        <v>0</v>
      </c>
      <c r="AS19" s="6">
        <f t="shared" si="7"/>
        <v>0</v>
      </c>
      <c r="AT19" s="6">
        <f t="shared" si="8"/>
        <v>0</v>
      </c>
      <c r="AU19" s="6">
        <f t="shared" si="9"/>
        <v>0</v>
      </c>
      <c r="AV19" s="15">
        <f t="shared" si="0"/>
        <v>0</v>
      </c>
      <c r="AW19" s="160"/>
      <c r="AX19" s="35">
        <f t="shared" si="1"/>
        <v>120</v>
      </c>
      <c r="AY19" s="35">
        <f t="shared" si="2"/>
        <v>120</v>
      </c>
      <c r="AZ19" s="35">
        <f t="shared" si="3"/>
        <v>120</v>
      </c>
      <c r="BA19" s="35">
        <f t="shared" si="4"/>
        <v>120</v>
      </c>
      <c r="BB19" s="35">
        <f t="shared" si="10"/>
        <v>120</v>
      </c>
      <c r="BC19" s="35">
        <f t="shared" si="11"/>
        <v>120</v>
      </c>
      <c r="BD19" s="89"/>
    </row>
    <row r="20" spans="1:56" s="102" customFormat="1" ht="12.75">
      <c r="A20" s="92" t="s">
        <v>39</v>
      </c>
      <c r="B20" s="92" t="s">
        <v>39</v>
      </c>
      <c r="C20" s="60" t="s">
        <v>230</v>
      </c>
      <c r="D20" s="9" t="s">
        <v>131</v>
      </c>
      <c r="E20" s="36" t="s">
        <v>170</v>
      </c>
      <c r="F20" s="52" t="s">
        <v>122</v>
      </c>
      <c r="G20" s="52" t="s">
        <v>132</v>
      </c>
      <c r="H20" s="67">
        <v>2124319090</v>
      </c>
      <c r="I20" s="45" t="s">
        <v>73</v>
      </c>
      <c r="J20" s="58" t="s">
        <v>231</v>
      </c>
      <c r="K20" s="115"/>
      <c r="L20" s="110">
        <v>0</v>
      </c>
      <c r="M20" s="5">
        <v>0</v>
      </c>
      <c r="N20" s="120">
        <v>38230</v>
      </c>
      <c r="O20" s="122">
        <v>0</v>
      </c>
      <c r="P20" s="125"/>
      <c r="Q20" s="6"/>
      <c r="R20" s="99"/>
      <c r="S20" s="293">
        <v>38456</v>
      </c>
      <c r="T20" s="129">
        <f>O20</f>
        <v>0</v>
      </c>
      <c r="U20" s="113"/>
      <c r="V20" s="6"/>
      <c r="W20" s="99"/>
      <c r="X20" s="143">
        <v>38923</v>
      </c>
      <c r="Y20" s="5"/>
      <c r="Z20" s="110"/>
      <c r="AA20" s="6"/>
      <c r="AB20" s="99"/>
      <c r="AC20" s="261">
        <v>39263</v>
      </c>
      <c r="AD20" s="151"/>
      <c r="AE20" s="108"/>
      <c r="AF20" s="156"/>
      <c r="AG20" s="157"/>
      <c r="AH20" s="261">
        <v>39491</v>
      </c>
      <c r="AI20" s="151"/>
      <c r="AJ20"/>
      <c r="AK20" s="330"/>
      <c r="AL20" s="330"/>
      <c r="AM20" s="261">
        <v>39582</v>
      </c>
      <c r="AN20" s="110"/>
      <c r="AO20" s="1"/>
      <c r="AP20" s="355"/>
      <c r="AQ20" s="14">
        <f t="shared" si="5"/>
        <v>0</v>
      </c>
      <c r="AR20" s="6">
        <f t="shared" si="6"/>
        <v>0</v>
      </c>
      <c r="AS20" s="6">
        <f t="shared" si="7"/>
        <v>0</v>
      </c>
      <c r="AT20" s="6">
        <f t="shared" si="8"/>
        <v>0</v>
      </c>
      <c r="AU20" s="6">
        <f t="shared" si="9"/>
        <v>0</v>
      </c>
      <c r="AV20" s="15">
        <f t="shared" si="0"/>
        <v>0</v>
      </c>
      <c r="AW20" s="160"/>
      <c r="AX20" s="35">
        <f t="shared" si="1"/>
        <v>120</v>
      </c>
      <c r="AY20" s="35">
        <f t="shared" si="2"/>
        <v>120</v>
      </c>
      <c r="AZ20" s="35">
        <f t="shared" si="3"/>
        <v>120</v>
      </c>
      <c r="BA20" s="35">
        <f t="shared" si="4"/>
        <v>120</v>
      </c>
      <c r="BB20" s="35">
        <f t="shared" si="10"/>
        <v>120</v>
      </c>
      <c r="BC20" s="35">
        <f t="shared" si="11"/>
        <v>120</v>
      </c>
      <c r="BD20" s="89"/>
    </row>
    <row r="21" spans="1:56" ht="12.75">
      <c r="A21" s="141" t="s">
        <v>350</v>
      </c>
      <c r="B21" s="141" t="s">
        <v>351</v>
      </c>
      <c r="C21" s="61" t="s">
        <v>334</v>
      </c>
      <c r="D21" s="3"/>
      <c r="E21" s="36"/>
      <c r="G21" s="52"/>
      <c r="H21" s="66" t="s">
        <v>203</v>
      </c>
      <c r="I21" s="44" t="s">
        <v>110</v>
      </c>
      <c r="J21" s="59" t="s">
        <v>335</v>
      </c>
      <c r="K21" s="115">
        <v>37813</v>
      </c>
      <c r="L21" s="110">
        <v>250</v>
      </c>
      <c r="M21" s="5">
        <v>250</v>
      </c>
      <c r="N21" s="120">
        <v>38230</v>
      </c>
      <c r="O21" s="110">
        <v>0</v>
      </c>
      <c r="P21" s="125"/>
      <c r="Q21" s="6"/>
      <c r="R21" s="99"/>
      <c r="S21" s="293">
        <v>38456</v>
      </c>
      <c r="T21" s="129">
        <f>O21</f>
        <v>0</v>
      </c>
      <c r="U21" s="113"/>
      <c r="V21" s="6"/>
      <c r="W21" s="99"/>
      <c r="X21" s="166">
        <v>38923</v>
      </c>
      <c r="Y21" s="5"/>
      <c r="Z21" s="110"/>
      <c r="AA21" s="6"/>
      <c r="AB21" s="99"/>
      <c r="AC21" s="261">
        <v>39263</v>
      </c>
      <c r="AD21" s="153"/>
      <c r="AE21" s="108"/>
      <c r="AF21" s="156"/>
      <c r="AG21" s="157"/>
      <c r="AH21" s="261">
        <v>39491</v>
      </c>
      <c r="AI21" s="153"/>
      <c r="AM21" s="261">
        <v>39582</v>
      </c>
      <c r="AN21" s="347"/>
      <c r="AO21" s="1"/>
      <c r="AP21" s="355"/>
      <c r="AQ21" s="14">
        <f t="shared" si="5"/>
        <v>0</v>
      </c>
      <c r="AR21" s="6">
        <f t="shared" si="6"/>
        <v>0</v>
      </c>
      <c r="AS21" s="6">
        <f t="shared" si="7"/>
        <v>0</v>
      </c>
      <c r="AT21" s="6">
        <f t="shared" si="8"/>
        <v>0</v>
      </c>
      <c r="AU21" s="6">
        <f t="shared" si="9"/>
        <v>0</v>
      </c>
      <c r="AV21" s="15">
        <f t="shared" si="0"/>
        <v>0</v>
      </c>
      <c r="AW21" s="149"/>
      <c r="AX21" s="35">
        <f t="shared" si="1"/>
        <v>120</v>
      </c>
      <c r="AY21" s="35">
        <f t="shared" si="2"/>
        <v>120</v>
      </c>
      <c r="AZ21" s="35">
        <f t="shared" si="3"/>
        <v>120</v>
      </c>
      <c r="BA21" s="35">
        <f t="shared" si="4"/>
        <v>120</v>
      </c>
      <c r="BB21" s="35">
        <f t="shared" si="10"/>
        <v>120</v>
      </c>
      <c r="BC21" s="35">
        <f t="shared" si="11"/>
        <v>120</v>
      </c>
      <c r="BD21" s="89"/>
    </row>
    <row r="22" spans="1:56" ht="12.75">
      <c r="A22" s="141" t="s">
        <v>274</v>
      </c>
      <c r="B22" s="141" t="s">
        <v>274</v>
      </c>
      <c r="C22" s="61" t="s">
        <v>326</v>
      </c>
      <c r="D22" s="105" t="s">
        <v>275</v>
      </c>
      <c r="E22" s="36" t="s">
        <v>276</v>
      </c>
      <c r="F22" s="135" t="s">
        <v>123</v>
      </c>
      <c r="G22" s="52">
        <v>94704</v>
      </c>
      <c r="H22" s="67" t="s">
        <v>277</v>
      </c>
      <c r="I22" s="45" t="s">
        <v>278</v>
      </c>
      <c r="J22" s="58" t="s">
        <v>327</v>
      </c>
      <c r="K22" s="115"/>
      <c r="L22" s="110"/>
      <c r="M22" s="5"/>
      <c r="N22" s="120"/>
      <c r="O22" s="122"/>
      <c r="P22" s="125"/>
      <c r="Q22" s="6"/>
      <c r="R22" s="99"/>
      <c r="S22" s="293"/>
      <c r="T22" s="129"/>
      <c r="U22" s="113"/>
      <c r="V22" s="6"/>
      <c r="W22" s="99"/>
      <c r="X22" s="143">
        <v>38882</v>
      </c>
      <c r="Y22" s="5">
        <v>250</v>
      </c>
      <c r="Z22" s="113">
        <v>38892</v>
      </c>
      <c r="AA22" s="6">
        <v>250</v>
      </c>
      <c r="AB22" s="99"/>
      <c r="AC22" s="261">
        <v>39263</v>
      </c>
      <c r="AD22" s="151">
        <v>250</v>
      </c>
      <c r="AE22" s="108">
        <v>39281</v>
      </c>
      <c r="AF22" s="156">
        <v>250</v>
      </c>
      <c r="AG22" s="157"/>
      <c r="AH22" s="261">
        <v>39491</v>
      </c>
      <c r="AI22" s="151">
        <v>250</v>
      </c>
      <c r="AJ22" s="1">
        <v>39504</v>
      </c>
      <c r="AK22" s="338">
        <v>250</v>
      </c>
      <c r="AL22" s="338"/>
      <c r="AM22" s="261">
        <v>39582</v>
      </c>
      <c r="AN22" s="110"/>
      <c r="AO22" s="1"/>
      <c r="AP22" s="277"/>
      <c r="AQ22" s="14">
        <f t="shared" si="5"/>
        <v>0</v>
      </c>
      <c r="AR22" s="6">
        <f t="shared" si="6"/>
        <v>0</v>
      </c>
      <c r="AS22" s="6">
        <f t="shared" si="7"/>
        <v>0</v>
      </c>
      <c r="AT22" s="6">
        <f t="shared" si="8"/>
        <v>0</v>
      </c>
      <c r="AU22" s="6">
        <f t="shared" si="9"/>
        <v>0</v>
      </c>
      <c r="AV22" s="15">
        <f t="shared" si="0"/>
        <v>0</v>
      </c>
      <c r="AX22" s="35">
        <f t="shared" si="1"/>
        <v>120</v>
      </c>
      <c r="AY22" s="35">
        <f t="shared" si="2"/>
        <v>120</v>
      </c>
      <c r="AZ22" s="35">
        <f t="shared" si="3"/>
        <v>120</v>
      </c>
      <c r="BA22" s="35">
        <f t="shared" si="4"/>
        <v>120</v>
      </c>
      <c r="BB22" s="35">
        <f t="shared" si="10"/>
        <v>120</v>
      </c>
      <c r="BC22" s="35">
        <f t="shared" si="11"/>
        <v>120</v>
      </c>
      <c r="BD22" s="89"/>
    </row>
    <row r="23" spans="1:56" ht="12.75">
      <c r="A23" s="141" t="s">
        <v>286</v>
      </c>
      <c r="B23" s="141" t="s">
        <v>352</v>
      </c>
      <c r="C23" s="61" t="s">
        <v>287</v>
      </c>
      <c r="D23" s="105" t="s">
        <v>439</v>
      </c>
      <c r="E23" s="36" t="s">
        <v>170</v>
      </c>
      <c r="F23" s="135" t="s">
        <v>122</v>
      </c>
      <c r="G23" s="52">
        <v>10011</v>
      </c>
      <c r="H23" s="69" t="s">
        <v>288</v>
      </c>
      <c r="I23" s="44"/>
      <c r="J23" s="58" t="s">
        <v>289</v>
      </c>
      <c r="K23" s="115"/>
      <c r="L23" s="110"/>
      <c r="M23" s="5"/>
      <c r="N23" s="120"/>
      <c r="O23" s="110"/>
      <c r="P23" s="125"/>
      <c r="Q23" s="6"/>
      <c r="R23" s="99"/>
      <c r="S23" s="293"/>
      <c r="T23" s="129"/>
      <c r="U23" s="113"/>
      <c r="V23" s="6"/>
      <c r="W23" s="99"/>
      <c r="X23" s="167">
        <v>38974</v>
      </c>
      <c r="Y23" s="110">
        <v>150</v>
      </c>
      <c r="Z23" s="113">
        <v>38982</v>
      </c>
      <c r="AA23" s="147">
        <v>150</v>
      </c>
      <c r="AB23" s="99"/>
      <c r="AC23" s="261">
        <v>39263</v>
      </c>
      <c r="AD23" s="151">
        <v>150</v>
      </c>
      <c r="AE23" s="108">
        <v>39315</v>
      </c>
      <c r="AF23" s="156">
        <v>150</v>
      </c>
      <c r="AG23" s="157"/>
      <c r="AH23" s="261">
        <v>39491</v>
      </c>
      <c r="AI23" s="151">
        <v>250</v>
      </c>
      <c r="AJ23" s="1">
        <v>39532</v>
      </c>
      <c r="AK23" s="330">
        <v>250</v>
      </c>
      <c r="AM23" s="261">
        <v>39582</v>
      </c>
      <c r="AN23" s="110"/>
      <c r="AO23" s="1"/>
      <c r="AP23" s="355"/>
      <c r="AQ23" s="14">
        <f t="shared" si="5"/>
        <v>0</v>
      </c>
      <c r="AR23" s="6">
        <f t="shared" si="6"/>
        <v>0</v>
      </c>
      <c r="AS23" s="6">
        <f t="shared" si="7"/>
        <v>0</v>
      </c>
      <c r="AT23" s="6">
        <f t="shared" si="8"/>
        <v>0</v>
      </c>
      <c r="AU23" s="6">
        <f t="shared" si="9"/>
        <v>0</v>
      </c>
      <c r="AV23" s="15">
        <f t="shared" si="0"/>
        <v>0</v>
      </c>
      <c r="AX23" s="35">
        <f t="shared" si="1"/>
        <v>120</v>
      </c>
      <c r="AY23" s="35">
        <f t="shared" si="2"/>
        <v>120</v>
      </c>
      <c r="AZ23" s="35">
        <f t="shared" si="3"/>
        <v>120</v>
      </c>
      <c r="BA23" s="35">
        <f t="shared" si="4"/>
        <v>120</v>
      </c>
      <c r="BB23" s="35">
        <f t="shared" si="10"/>
        <v>120</v>
      </c>
      <c r="BC23" s="35">
        <f t="shared" si="11"/>
        <v>120</v>
      </c>
      <c r="BD23" s="89"/>
    </row>
    <row r="24" spans="1:56" ht="12.75">
      <c r="A24" s="92" t="s">
        <v>227</v>
      </c>
      <c r="B24" s="141" t="s">
        <v>227</v>
      </c>
      <c r="C24" s="60" t="s">
        <v>252</v>
      </c>
      <c r="D24" s="105" t="s">
        <v>340</v>
      </c>
      <c r="E24" s="36" t="s">
        <v>341</v>
      </c>
      <c r="F24" s="135" t="s">
        <v>122</v>
      </c>
      <c r="G24" s="52">
        <v>11213</v>
      </c>
      <c r="H24" s="69"/>
      <c r="I24" s="44" t="s">
        <v>229</v>
      </c>
      <c r="J24" s="58" t="s">
        <v>228</v>
      </c>
      <c r="K24" s="115"/>
      <c r="L24" s="110"/>
      <c r="M24" s="5"/>
      <c r="N24" s="120"/>
      <c r="O24" s="110"/>
      <c r="P24" s="125"/>
      <c r="Q24" s="6"/>
      <c r="R24" s="99"/>
      <c r="S24" s="293">
        <v>38456</v>
      </c>
      <c r="T24" s="129">
        <v>0</v>
      </c>
      <c r="U24" s="113"/>
      <c r="V24" s="6"/>
      <c r="W24" s="99"/>
      <c r="X24" s="143">
        <v>38923</v>
      </c>
      <c r="Y24" s="5"/>
      <c r="Z24" s="110"/>
      <c r="AA24" s="6"/>
      <c r="AB24" s="99"/>
      <c r="AC24" s="261">
        <v>39263</v>
      </c>
      <c r="AD24" s="151">
        <v>75</v>
      </c>
      <c r="AE24" s="108">
        <v>39344</v>
      </c>
      <c r="AF24" s="156">
        <v>75</v>
      </c>
      <c r="AG24" s="157"/>
      <c r="AH24" s="261">
        <v>39491</v>
      </c>
      <c r="AI24" s="151"/>
      <c r="AM24" s="261">
        <v>39582</v>
      </c>
      <c r="AN24" s="110"/>
      <c r="AO24" s="1"/>
      <c r="AP24" s="355"/>
      <c r="AQ24" s="14">
        <f t="shared" si="5"/>
        <v>0</v>
      </c>
      <c r="AR24" s="6">
        <f t="shared" si="6"/>
        <v>0</v>
      </c>
      <c r="AS24" s="6">
        <f t="shared" si="7"/>
        <v>0</v>
      </c>
      <c r="AT24" s="6">
        <f t="shared" si="8"/>
        <v>0</v>
      </c>
      <c r="AU24" s="6">
        <f t="shared" si="9"/>
        <v>0</v>
      </c>
      <c r="AV24" s="15">
        <f t="shared" si="0"/>
        <v>0</v>
      </c>
      <c r="AX24" s="35">
        <f t="shared" si="1"/>
        <v>120</v>
      </c>
      <c r="AY24" s="35">
        <f t="shared" si="2"/>
        <v>120</v>
      </c>
      <c r="AZ24" s="35">
        <f t="shared" si="3"/>
        <v>120</v>
      </c>
      <c r="BA24" s="35">
        <f t="shared" si="4"/>
        <v>120</v>
      </c>
      <c r="BB24" s="35">
        <f t="shared" si="10"/>
        <v>120</v>
      </c>
      <c r="BC24" s="35">
        <f t="shared" si="11"/>
        <v>120</v>
      </c>
      <c r="BD24" s="89"/>
    </row>
    <row r="25" spans="1:56" ht="12.75">
      <c r="A25" s="141" t="s">
        <v>353</v>
      </c>
      <c r="B25" s="141" t="s">
        <v>354</v>
      </c>
      <c r="C25" s="60" t="s">
        <v>205</v>
      </c>
      <c r="D25" s="9" t="s">
        <v>145</v>
      </c>
      <c r="E25" s="36" t="s">
        <v>174</v>
      </c>
      <c r="F25" s="52" t="s">
        <v>123</v>
      </c>
      <c r="G25" s="52">
        <v>94108</v>
      </c>
      <c r="H25" s="67">
        <v>4153211700</v>
      </c>
      <c r="I25" s="46" t="s">
        <v>82</v>
      </c>
      <c r="J25" s="58" t="s">
        <v>206</v>
      </c>
      <c r="K25" s="115">
        <v>37786</v>
      </c>
      <c r="L25" s="110">
        <v>1000</v>
      </c>
      <c r="M25" s="5">
        <v>1000</v>
      </c>
      <c r="N25" s="120">
        <v>38230</v>
      </c>
      <c r="O25" s="110">
        <f>L25</f>
        <v>1000</v>
      </c>
      <c r="P25" s="125">
        <v>38230</v>
      </c>
      <c r="Q25" s="6">
        <v>1000</v>
      </c>
      <c r="R25" s="99"/>
      <c r="S25" s="293">
        <v>38456</v>
      </c>
      <c r="T25" s="129">
        <f>O25</f>
        <v>1000</v>
      </c>
      <c r="U25" s="113">
        <v>38471</v>
      </c>
      <c r="V25" s="6">
        <v>1000</v>
      </c>
      <c r="W25" s="99"/>
      <c r="X25" s="143">
        <v>38923</v>
      </c>
      <c r="Y25" s="5">
        <v>1000</v>
      </c>
      <c r="Z25" s="113">
        <v>38968</v>
      </c>
      <c r="AA25" s="6">
        <v>1000</v>
      </c>
      <c r="AB25" s="99"/>
      <c r="AC25" s="261">
        <v>39263</v>
      </c>
      <c r="AD25" s="151">
        <v>1000</v>
      </c>
      <c r="AE25" s="108">
        <v>39293</v>
      </c>
      <c r="AF25" s="156">
        <v>1000</v>
      </c>
      <c r="AG25" s="157"/>
      <c r="AH25" s="261">
        <v>39491</v>
      </c>
      <c r="AI25" s="151">
        <v>1000</v>
      </c>
      <c r="AJ25" s="1">
        <v>39506</v>
      </c>
      <c r="AK25" s="338">
        <v>1000</v>
      </c>
      <c r="AL25" s="338"/>
      <c r="AM25" s="261">
        <v>39582</v>
      </c>
      <c r="AN25" s="110"/>
      <c r="AO25" s="1"/>
      <c r="AP25" s="277"/>
      <c r="AQ25" s="14">
        <f t="shared" si="5"/>
        <v>0</v>
      </c>
      <c r="AR25" s="6">
        <f t="shared" si="6"/>
        <v>0</v>
      </c>
      <c r="AS25" s="6">
        <f t="shared" si="7"/>
        <v>0</v>
      </c>
      <c r="AT25" s="6">
        <f t="shared" si="8"/>
        <v>0</v>
      </c>
      <c r="AU25" s="6">
        <f t="shared" si="9"/>
        <v>0</v>
      </c>
      <c r="AV25" s="15">
        <f t="shared" si="0"/>
        <v>0</v>
      </c>
      <c r="AX25" s="35">
        <f t="shared" si="1"/>
        <v>120</v>
      </c>
      <c r="AY25" s="35">
        <f t="shared" si="2"/>
        <v>120</v>
      </c>
      <c r="AZ25" s="35">
        <f t="shared" si="3"/>
        <v>120</v>
      </c>
      <c r="BA25" s="35">
        <f t="shared" si="4"/>
        <v>120</v>
      </c>
      <c r="BB25" s="35">
        <f t="shared" si="10"/>
        <v>120</v>
      </c>
      <c r="BC25" s="35">
        <f t="shared" si="11"/>
        <v>120</v>
      </c>
      <c r="BD25" s="89"/>
    </row>
    <row r="26" spans="1:56" s="102" customFormat="1" ht="12.75">
      <c r="A26" s="92" t="s">
        <v>420</v>
      </c>
      <c r="B26" s="141" t="s">
        <v>436</v>
      </c>
      <c r="C26" s="92" t="s">
        <v>421</v>
      </c>
      <c r="D26" s="317" t="s">
        <v>437</v>
      </c>
      <c r="E26" s="94" t="s">
        <v>170</v>
      </c>
      <c r="F26" s="95" t="s">
        <v>122</v>
      </c>
      <c r="G26" s="95">
        <v>10025</v>
      </c>
      <c r="H26" s="95" t="s">
        <v>422</v>
      </c>
      <c r="I26" s="97" t="s">
        <v>423</v>
      </c>
      <c r="J26" s="98" t="s">
        <v>424</v>
      </c>
      <c r="K26" s="116"/>
      <c r="L26" s="111"/>
      <c r="M26" s="100"/>
      <c r="N26" s="121"/>
      <c r="O26" s="123"/>
      <c r="P26" s="318"/>
      <c r="Q26" s="300"/>
      <c r="R26" s="300"/>
      <c r="S26" s="295"/>
      <c r="T26" s="319"/>
      <c r="U26" s="131"/>
      <c r="V26" s="99"/>
      <c r="W26" s="99"/>
      <c r="X26" s="145"/>
      <c r="Y26" s="100"/>
      <c r="Z26" s="111"/>
      <c r="AA26" s="308"/>
      <c r="AB26" s="99"/>
      <c r="AC26" s="262"/>
      <c r="AD26" s="154"/>
      <c r="AE26" s="146"/>
      <c r="AF26" s="157"/>
      <c r="AG26" s="157"/>
      <c r="AH26" s="262">
        <v>39518</v>
      </c>
      <c r="AI26" s="154">
        <v>250</v>
      </c>
      <c r="AJ26" s="315">
        <v>39526</v>
      </c>
      <c r="AK26" s="337">
        <v>250</v>
      </c>
      <c r="AL26" s="337"/>
      <c r="AM26" s="261">
        <v>39582</v>
      </c>
      <c r="AN26" s="348">
        <v>250</v>
      </c>
      <c r="AO26" s="315">
        <v>39597</v>
      </c>
      <c r="AP26" s="357">
        <v>250</v>
      </c>
      <c r="AQ26" s="316">
        <f>SUM(IF(AX26=1,L26-M26,0),IF(AY26=1,O26-Q26,0),IF(AZ26=1,T26-V26,0),IF(BA26=1,Y26-AA26,0),IF(BB26=1,AD26-AF26,0),IF(BC26=1,AI26-AK26,0))</f>
        <v>0</v>
      </c>
      <c r="AR26" s="99">
        <f>SUM(IF(AX26=31,L26-M26,0),IF(AY26=31,O26-Q26,0),IF(AZ26=31,T26-V26,0),IF(BA26=31,Y26-AA26,0),IF(BB26=31,AD26-AF26,0),IF(BC26=31,AI26-AK26,0))</f>
        <v>0</v>
      </c>
      <c r="AS26" s="99">
        <f>SUM(IF(AX26=61,L26-M26,0),IF(AY26=61,O26-Q26,0),IF(AZ26=61,T26-V26,0),IF(BA26=61,Y26-AA26,0),IF(BB26=61,AD26-AF26,0),IF(BC26=61,AI26-AK26,0))</f>
        <v>0</v>
      </c>
      <c r="AT26" s="99">
        <f>SUM(IF(AX26=91,L26-M26,0),IF(AY26=91,O26-Q26,0),IF(AZ26=91,T26-V26,0),IF(BA26=91,Y26-AA26,0),IF(BB26=91,AD26-AF26,0),IF(BC26=91,AI26-AK26,0))</f>
        <v>0</v>
      </c>
      <c r="AU26" s="99">
        <f>SUM(IF(AX26=120,L26-M26,0),IF(AY26=120,O26-Q26,0),IF(AZ26=120,T26-V26,0),IF(BA26=120,Y26-AA26,0),IF(BB26=120,AD26-AF26,0),IF(BC26=120,AI26-AK26,0))</f>
        <v>0</v>
      </c>
      <c r="AV26" s="101">
        <f>SUM(AQ26:AU26)</f>
        <v>0</v>
      </c>
      <c r="AW26" s="149"/>
      <c r="AX26" s="103">
        <f>IF(AND(($A$2-K26)&lt;=30,($A$2-K26)&gt;=1),1,IF(AND(($A$2-K26)&lt;=60,($A$2-K26)&gt;=31),31,IF(AND(($A$2-K26)&lt;=90,($A$2-K26)&gt;=61),61,IF(AND(($A$2-K26)&lt;=120,($A$2-K26)&gt;=91),91,IF(($A$2-K26)&gt;=120,120,0)))))</f>
        <v>120</v>
      </c>
      <c r="AY26" s="103">
        <f>IF(AND(($A$2-N26)&lt;=30,($A$2-N26)&gt;=1),1,IF(AND(($A$2-N26)&lt;=60,($A$2-N26)&gt;=31),31,IF(AND(($A$2-N26)&lt;=90,($A$2-N26)&gt;=61),61,IF(AND(($A$2-N26)&lt;=120,($A$2-N26)&gt;=91),91,IF(($A$2-N26)&gt;=120,120,0)))))</f>
        <v>120</v>
      </c>
      <c r="AZ26" s="103">
        <f>IF(AND(($A$2-S26)&lt;=30,($A$2-S26)&gt;=1),1,IF(AND(($A$2-S26)&lt;=60,($A$2-S26)&gt;=31),31,IF(AND(($A$2-S26)&lt;=90,($A$2-S26)&gt;=61),61,IF(AND(($A$2-S26)&lt;=120,($A$2-S26)&gt;=91),91,IF(($A$2-S26)&gt;=120,120,0)))))</f>
        <v>120</v>
      </c>
      <c r="BA26" s="103">
        <f>IF(AND(($A$2-X26)&lt;=30,($A$2-X26)&gt;=1),1,IF(AND(($A$2-X26)&lt;=60,($A$2-X26)&gt;=31),31,IF(AND(($A$2-X26)&lt;=90,($A$2-X26)&gt;=61),61,IF(AND(($A$2-X26)&lt;=120,($A$2-X26)&gt;=91),91,IF(($A$2-X26)&gt;=120,120,0)))))</f>
        <v>120</v>
      </c>
      <c r="BB26" s="103">
        <f>IF(AND(($A$2-AC26)&lt;=30,($A$2-AC26)&gt;=1),1,IF(AND(($A$2-AC26)&lt;=60,($A$2-AC26)&gt;=31),31,IF(AND(($A$2-AC26)&lt;=90,($A$2-AC26)&gt;=61),61,IF(AND(($A$2-AC26)&lt;=120,($A$2-AC26)&gt;=91),91,IF(($A$2-AC26)&gt;=120,120,0)))))</f>
        <v>120</v>
      </c>
      <c r="BC26" s="103">
        <f>IF(AND(($A$2-AH26)&lt;=30,($A$2-AH26)&gt;=1),1,IF(AND(($A$2-AH26)&lt;=60,($A$2-AH26)&gt;=31),31,IF(AND(($A$2-AH26)&lt;=90,($A$2-AH26)&gt;=61),61,IF(AND(($A$2-AH26)&lt;=120,($A$2-AH26)&gt;=91),91,IF(($A$2-AH26)&gt;=120,120,0)))))</f>
        <v>120</v>
      </c>
      <c r="BD26" s="94"/>
    </row>
    <row r="27" spans="1:56" s="102" customFormat="1" ht="12.75">
      <c r="A27" s="141" t="s">
        <v>355</v>
      </c>
      <c r="B27" s="141" t="s">
        <v>355</v>
      </c>
      <c r="C27" s="92" t="s">
        <v>48</v>
      </c>
      <c r="D27" s="251" t="s">
        <v>319</v>
      </c>
      <c r="E27" s="102" t="s">
        <v>276</v>
      </c>
      <c r="F27" s="95" t="s">
        <v>123</v>
      </c>
      <c r="G27" s="95">
        <v>94704</v>
      </c>
      <c r="H27" s="106"/>
      <c r="I27" s="97"/>
      <c r="J27" s="252" t="s">
        <v>44</v>
      </c>
      <c r="K27" s="116"/>
      <c r="L27" s="111"/>
      <c r="M27" s="100"/>
      <c r="N27" s="121"/>
      <c r="O27" s="111"/>
      <c r="P27" s="126"/>
      <c r="Q27" s="99"/>
      <c r="R27" s="99"/>
      <c r="S27" s="295"/>
      <c r="T27" s="253"/>
      <c r="U27" s="131"/>
      <c r="V27" s="99"/>
      <c r="W27" s="99"/>
      <c r="X27" s="145">
        <v>39025</v>
      </c>
      <c r="Y27" s="100">
        <f>75+75</f>
        <v>150</v>
      </c>
      <c r="Z27" s="131">
        <v>39142</v>
      </c>
      <c r="AA27" s="99">
        <v>150</v>
      </c>
      <c r="AB27" s="99"/>
      <c r="AC27" s="261">
        <v>39263</v>
      </c>
      <c r="AD27" s="152">
        <v>250</v>
      </c>
      <c r="AE27" s="146">
        <v>39379</v>
      </c>
      <c r="AF27" s="157">
        <v>250</v>
      </c>
      <c r="AG27" s="157"/>
      <c r="AH27" s="261">
        <v>39491</v>
      </c>
      <c r="AI27" s="152">
        <v>250</v>
      </c>
      <c r="AJ27" s="1">
        <v>39518</v>
      </c>
      <c r="AK27" s="330">
        <v>250</v>
      </c>
      <c r="AL27" s="330"/>
      <c r="AM27" s="261">
        <v>39582</v>
      </c>
      <c r="AN27" s="111"/>
      <c r="AO27" s="1"/>
      <c r="AP27" s="355"/>
      <c r="AQ27" s="14">
        <f t="shared" si="5"/>
        <v>0</v>
      </c>
      <c r="AR27" s="6">
        <f t="shared" si="6"/>
        <v>0</v>
      </c>
      <c r="AS27" s="6">
        <f t="shared" si="7"/>
        <v>0</v>
      </c>
      <c r="AT27" s="6">
        <f t="shared" si="8"/>
        <v>0</v>
      </c>
      <c r="AU27" s="6">
        <f t="shared" si="9"/>
        <v>0</v>
      </c>
      <c r="AV27" s="101">
        <f t="shared" si="0"/>
        <v>0</v>
      </c>
      <c r="AW27" s="160"/>
      <c r="AX27" s="103">
        <f t="shared" si="1"/>
        <v>120</v>
      </c>
      <c r="AY27" s="103">
        <f t="shared" si="2"/>
        <v>120</v>
      </c>
      <c r="AZ27" s="103">
        <f t="shared" si="3"/>
        <v>120</v>
      </c>
      <c r="BA27" s="35">
        <f t="shared" si="4"/>
        <v>120</v>
      </c>
      <c r="BB27" s="35">
        <f t="shared" si="10"/>
        <v>120</v>
      </c>
      <c r="BC27" s="35">
        <f t="shared" si="11"/>
        <v>120</v>
      </c>
      <c r="BD27" s="94"/>
    </row>
    <row r="28" spans="1:56" ht="12.75">
      <c r="A28" s="141" t="s">
        <v>330</v>
      </c>
      <c r="B28" s="141" t="s">
        <v>357</v>
      </c>
      <c r="C28" s="60" t="s">
        <v>48</v>
      </c>
      <c r="D28" s="9" t="s">
        <v>145</v>
      </c>
      <c r="E28" s="36" t="s">
        <v>174</v>
      </c>
      <c r="F28" s="52" t="s">
        <v>123</v>
      </c>
      <c r="G28" s="52">
        <v>94108</v>
      </c>
      <c r="H28" s="52" t="s">
        <v>207</v>
      </c>
      <c r="I28" s="44" t="s">
        <v>114</v>
      </c>
      <c r="J28" s="58" t="s">
        <v>45</v>
      </c>
      <c r="K28" s="115"/>
      <c r="L28" s="110">
        <v>0</v>
      </c>
      <c r="M28" s="5">
        <v>0</v>
      </c>
      <c r="N28" s="120">
        <v>38134</v>
      </c>
      <c r="O28" s="110">
        <v>150</v>
      </c>
      <c r="P28" s="125">
        <v>38134</v>
      </c>
      <c r="Q28" s="6">
        <v>150</v>
      </c>
      <c r="R28" s="99"/>
      <c r="S28" s="293">
        <v>38456</v>
      </c>
      <c r="T28" s="129">
        <v>200</v>
      </c>
      <c r="U28" s="113">
        <v>38497</v>
      </c>
      <c r="V28" s="6">
        <v>200</v>
      </c>
      <c r="W28" s="99"/>
      <c r="X28" s="143">
        <v>38923</v>
      </c>
      <c r="Y28" s="5">
        <v>100</v>
      </c>
      <c r="Z28" s="113">
        <v>38993</v>
      </c>
      <c r="AA28" s="6">
        <v>100</v>
      </c>
      <c r="AB28" s="99"/>
      <c r="AC28" s="261">
        <v>39263</v>
      </c>
      <c r="AD28" s="151">
        <v>200</v>
      </c>
      <c r="AE28" s="108">
        <v>39417</v>
      </c>
      <c r="AF28" s="156">
        <f>75+75+50</f>
        <v>200</v>
      </c>
      <c r="AG28" s="157"/>
      <c r="AH28" s="261">
        <v>39491</v>
      </c>
      <c r="AI28" s="151">
        <v>75</v>
      </c>
      <c r="AJ28" s="1">
        <v>39646</v>
      </c>
      <c r="AK28" s="330">
        <v>75</v>
      </c>
      <c r="AM28" s="261">
        <v>39582</v>
      </c>
      <c r="AN28" s="110"/>
      <c r="AO28" s="1"/>
      <c r="AP28" s="355"/>
      <c r="AQ28" s="14">
        <f t="shared" si="5"/>
        <v>0</v>
      </c>
      <c r="AR28" s="6">
        <f t="shared" si="6"/>
        <v>0</v>
      </c>
      <c r="AS28" s="6">
        <f t="shared" si="7"/>
        <v>0</v>
      </c>
      <c r="AT28" s="6">
        <f t="shared" si="8"/>
        <v>0</v>
      </c>
      <c r="AU28" s="6">
        <f t="shared" si="9"/>
        <v>0</v>
      </c>
      <c r="AV28" s="15">
        <f t="shared" si="0"/>
        <v>0</v>
      </c>
      <c r="AX28" s="35">
        <f t="shared" si="1"/>
        <v>120</v>
      </c>
      <c r="AY28" s="35">
        <f t="shared" si="2"/>
        <v>120</v>
      </c>
      <c r="AZ28" s="35">
        <f t="shared" si="3"/>
        <v>120</v>
      </c>
      <c r="BA28" s="35">
        <f t="shared" si="4"/>
        <v>120</v>
      </c>
      <c r="BB28" s="35">
        <f t="shared" si="10"/>
        <v>120</v>
      </c>
      <c r="BC28" s="35">
        <f t="shared" si="11"/>
        <v>120</v>
      </c>
      <c r="BD28" s="89"/>
    </row>
    <row r="29" spans="1:56" s="102" customFormat="1" ht="12.75">
      <c r="A29" s="92" t="s">
        <v>40</v>
      </c>
      <c r="B29" s="141" t="s">
        <v>356</v>
      </c>
      <c r="C29" s="92" t="s">
        <v>232</v>
      </c>
      <c r="D29" s="132" t="s">
        <v>135</v>
      </c>
      <c r="E29" s="94" t="s">
        <v>170</v>
      </c>
      <c r="F29" s="95" t="s">
        <v>122</v>
      </c>
      <c r="G29" s="95">
        <v>10018</v>
      </c>
      <c r="H29" s="106">
        <v>2122460202</v>
      </c>
      <c r="I29" s="107" t="s">
        <v>75</v>
      </c>
      <c r="J29" s="98" t="s">
        <v>17</v>
      </c>
      <c r="K29" s="116">
        <v>37853</v>
      </c>
      <c r="L29" s="111">
        <v>250</v>
      </c>
      <c r="M29" s="100">
        <v>250</v>
      </c>
      <c r="N29" s="121">
        <v>38230</v>
      </c>
      <c r="O29" s="111">
        <v>0</v>
      </c>
      <c r="P29" s="126"/>
      <c r="Q29" s="99"/>
      <c r="R29" s="99"/>
      <c r="S29" s="295">
        <v>38456</v>
      </c>
      <c r="T29" s="253">
        <v>250</v>
      </c>
      <c r="U29" s="131">
        <v>38623</v>
      </c>
      <c r="V29" s="99">
        <v>250</v>
      </c>
      <c r="W29" s="99"/>
      <c r="X29" s="145">
        <v>38923</v>
      </c>
      <c r="Y29" s="100">
        <v>250</v>
      </c>
      <c r="Z29" s="131">
        <v>38959</v>
      </c>
      <c r="AA29" s="99">
        <v>250</v>
      </c>
      <c r="AB29" s="99"/>
      <c r="AC29" s="261">
        <v>39263</v>
      </c>
      <c r="AD29" s="152">
        <v>250</v>
      </c>
      <c r="AE29" s="146">
        <v>39428</v>
      </c>
      <c r="AF29" s="157">
        <v>250</v>
      </c>
      <c r="AG29" s="157"/>
      <c r="AH29" s="261">
        <v>39491</v>
      </c>
      <c r="AI29" s="152"/>
      <c r="AJ29"/>
      <c r="AK29" s="330"/>
      <c r="AL29" s="330"/>
      <c r="AM29" s="261">
        <v>39582</v>
      </c>
      <c r="AN29" s="111"/>
      <c r="AO29" s="1"/>
      <c r="AP29" s="355"/>
      <c r="AQ29" s="14">
        <f t="shared" si="5"/>
        <v>0</v>
      </c>
      <c r="AR29" s="6">
        <f t="shared" si="6"/>
        <v>0</v>
      </c>
      <c r="AS29" s="6">
        <f t="shared" si="7"/>
        <v>0</v>
      </c>
      <c r="AT29" s="6">
        <f t="shared" si="8"/>
        <v>0</v>
      </c>
      <c r="AU29" s="6">
        <f t="shared" si="9"/>
        <v>0</v>
      </c>
      <c r="AV29" s="101">
        <f t="shared" si="0"/>
        <v>0</v>
      </c>
      <c r="AW29" s="160"/>
      <c r="AX29" s="103">
        <f t="shared" si="1"/>
        <v>120</v>
      </c>
      <c r="AY29" s="103">
        <f t="shared" si="2"/>
        <v>120</v>
      </c>
      <c r="AZ29" s="103">
        <f t="shared" si="3"/>
        <v>120</v>
      </c>
      <c r="BA29" s="35">
        <f t="shared" si="4"/>
        <v>120</v>
      </c>
      <c r="BB29" s="35">
        <f t="shared" si="10"/>
        <v>120</v>
      </c>
      <c r="BC29" s="35">
        <f t="shared" si="11"/>
        <v>120</v>
      </c>
      <c r="BD29" s="94"/>
    </row>
    <row r="30" spans="1:56" ht="12.75">
      <c r="A30" s="141" t="s">
        <v>467</v>
      </c>
      <c r="B30" s="141" t="s">
        <v>468</v>
      </c>
      <c r="C30" s="60" t="s">
        <v>235</v>
      </c>
      <c r="D30" s="9" t="s">
        <v>268</v>
      </c>
      <c r="E30" s="36" t="s">
        <v>174</v>
      </c>
      <c r="F30" s="52" t="s">
        <v>123</v>
      </c>
      <c r="G30" s="52">
        <v>94117</v>
      </c>
      <c r="H30" s="67" t="s">
        <v>199</v>
      </c>
      <c r="I30" s="44" t="s">
        <v>77</v>
      </c>
      <c r="J30" s="58" t="s">
        <v>236</v>
      </c>
      <c r="K30" s="115">
        <v>37861</v>
      </c>
      <c r="L30" s="110">
        <v>500</v>
      </c>
      <c r="M30" s="5">
        <v>500</v>
      </c>
      <c r="N30" s="120">
        <v>38230</v>
      </c>
      <c r="O30" s="110">
        <v>0</v>
      </c>
      <c r="P30" s="125"/>
      <c r="Q30" s="6"/>
      <c r="R30" s="99"/>
      <c r="S30" s="293">
        <v>38456</v>
      </c>
      <c r="T30" s="129">
        <v>500</v>
      </c>
      <c r="U30" s="113">
        <v>38723</v>
      </c>
      <c r="V30" s="6">
        <v>500</v>
      </c>
      <c r="W30" s="99"/>
      <c r="X30" s="143">
        <v>38923</v>
      </c>
      <c r="Y30" s="5">
        <v>500</v>
      </c>
      <c r="Z30" s="113">
        <v>39015</v>
      </c>
      <c r="AA30" s="147">
        <v>500</v>
      </c>
      <c r="AB30" s="99"/>
      <c r="AC30" s="261">
        <v>39263</v>
      </c>
      <c r="AD30" s="151">
        <v>500</v>
      </c>
      <c r="AE30" s="108">
        <v>39288</v>
      </c>
      <c r="AF30" s="156">
        <v>500</v>
      </c>
      <c r="AG30" s="157"/>
      <c r="AH30" s="261">
        <v>39491</v>
      </c>
      <c r="AI30" s="151">
        <v>500</v>
      </c>
      <c r="AJ30" s="1">
        <v>39627</v>
      </c>
      <c r="AK30" s="330">
        <v>500</v>
      </c>
      <c r="AM30" s="261">
        <v>39582</v>
      </c>
      <c r="AN30" s="110">
        <v>500</v>
      </c>
      <c r="AO30" s="1">
        <v>39627</v>
      </c>
      <c r="AP30" s="355">
        <v>500</v>
      </c>
      <c r="AQ30" s="14">
        <f>SUM(IF(AX30=1,L30-M30,0),IF(AY30=1,O30-Q30,0),IF(AZ30=1,T30-V30,0),IF(BA30=1,Y30-AA30,0),IF(BB30=1,AD30-AF30,0),IF(BC30=1,AI30-AK30,0))</f>
        <v>0</v>
      </c>
      <c r="AR30" s="6">
        <f>SUM(IF(AX30=31,L30-M30,0),IF(AY30=31,O30-Q30,0),IF(AZ30=31,T30-V30,0),IF(BA30=31,Y30-AA30,0),IF(BB30=31,AD30-AF30,0),IF(BC30=31,AI30-AK30,0))</f>
        <v>0</v>
      </c>
      <c r="AS30" s="6">
        <f>SUM(IF(AX30=61,L30-M30,0),IF(AY30=61,O30-Q30,0),IF(AZ30=61,T30-V30,0),IF(BA30=61,Y30-AA30,0),IF(BB30=61,AD30-AF30,0),IF(BC30=61,AI30-AK30,0))</f>
        <v>0</v>
      </c>
      <c r="AT30" s="6">
        <f>SUM(IF(AX30=91,L30-M30,0),IF(AY30=91,O30-Q30,0),IF(AZ30=91,T30-V30,0),IF(BA30=91,Y30-AA30,0),IF(BB30=91,AD30-AF30,0),IF(BC30=91,AI30-AK30,0))</f>
        <v>0</v>
      </c>
      <c r="AU30" s="6">
        <f>SUM(IF(AX30=120,L30-M30,0),IF(AY30=120,O30-Q30,0),IF(AZ30=120,T30-V30,0),IF(BA30=120,Y30-AA30,0),IF(BB30=120,AD30-AF30,0),IF(BC30=120,AI30-AK30,0))</f>
        <v>0</v>
      </c>
      <c r="AV30" s="15">
        <f>SUM(AQ30:AU30)</f>
        <v>0</v>
      </c>
      <c r="AX30" s="35">
        <f>IF(AND(($A$2-K30)&lt;=30,($A$2-K30)&gt;=1),1,IF(AND(($A$2-K30)&lt;=60,($A$2-K30)&gt;=31),31,IF(AND(($A$2-K30)&lt;=90,($A$2-K30)&gt;=61),61,IF(AND(($A$2-K30)&lt;=120,($A$2-K30)&gt;=91),91,IF(($A$2-K30)&gt;=120,120,0)))))</f>
        <v>120</v>
      </c>
      <c r="AY30" s="35">
        <f>IF(AND(($A$2-N30)&lt;=30,($A$2-N30)&gt;=1),1,IF(AND(($A$2-N30)&lt;=60,($A$2-N30)&gt;=31),31,IF(AND(($A$2-N30)&lt;=90,($A$2-N30)&gt;=61),61,IF(AND(($A$2-N30)&lt;=120,($A$2-N30)&gt;=91),91,IF(($A$2-N30)&gt;=120,120,0)))))</f>
        <v>120</v>
      </c>
      <c r="AZ30" s="35">
        <f>IF(AND(($A$2-S30)&lt;=30,($A$2-S30)&gt;=1),1,IF(AND(($A$2-S30)&lt;=60,($A$2-S30)&gt;=31),31,IF(AND(($A$2-S30)&lt;=90,($A$2-S30)&gt;=61),61,IF(AND(($A$2-S30)&lt;=120,($A$2-S30)&gt;=91),91,IF(($A$2-S30)&gt;=120,120,0)))))</f>
        <v>120</v>
      </c>
      <c r="BA30" s="35">
        <f>IF(AND(($A$2-X30)&lt;=30,($A$2-X30)&gt;=1),1,IF(AND(($A$2-X30)&lt;=60,($A$2-X30)&gt;=31),31,IF(AND(($A$2-X30)&lt;=90,($A$2-X30)&gt;=61),61,IF(AND(($A$2-X30)&lt;=120,($A$2-X30)&gt;=91),91,IF(($A$2-X30)&gt;=120,120,0)))))</f>
        <v>120</v>
      </c>
      <c r="BB30" s="35">
        <f>IF(AND(($A$2-AC30)&lt;=30,($A$2-AC30)&gt;=1),1,IF(AND(($A$2-AC30)&lt;=60,($A$2-AC30)&gt;=31),31,IF(AND(($A$2-AC30)&lt;=90,($A$2-AC30)&gt;=61),61,IF(AND(($A$2-AC30)&lt;=120,($A$2-AC30)&gt;=91),91,IF(($A$2-AC30)&gt;=120,120,0)))))</f>
        <v>120</v>
      </c>
      <c r="BC30" s="35">
        <f>IF(AND(($A$2-AH30)&lt;=30,($A$2-AH30)&gt;=1),1,IF(AND(($A$2-AH30)&lt;=60,($A$2-AH30)&gt;=31),31,IF(AND(($A$2-AH30)&lt;=90,($A$2-AH30)&gt;=61),61,IF(AND(($A$2-AH30)&lt;=120,($A$2-AH30)&gt;=91),91,IF(($A$2-AH30)&gt;=120,120,0)))))</f>
        <v>120</v>
      </c>
      <c r="BD30" s="89"/>
    </row>
    <row r="31" spans="1:56" s="102" customFormat="1" ht="12.75">
      <c r="A31" s="141" t="s">
        <v>358</v>
      </c>
      <c r="B31" s="141" t="s">
        <v>359</v>
      </c>
      <c r="C31" s="141" t="s">
        <v>393</v>
      </c>
      <c r="D31" s="93" t="s">
        <v>217</v>
      </c>
      <c r="E31" s="94" t="s">
        <v>174</v>
      </c>
      <c r="F31" s="95" t="s">
        <v>123</v>
      </c>
      <c r="G31" s="95">
        <v>94107</v>
      </c>
      <c r="H31" s="106" t="s">
        <v>218</v>
      </c>
      <c r="I31" s="97" t="s">
        <v>65</v>
      </c>
      <c r="J31" s="98" t="s">
        <v>388</v>
      </c>
      <c r="K31" s="116">
        <v>37793</v>
      </c>
      <c r="L31" s="111">
        <v>500</v>
      </c>
      <c r="M31" s="100">
        <v>500</v>
      </c>
      <c r="N31" s="121">
        <v>38230</v>
      </c>
      <c r="O31" s="111">
        <v>1000</v>
      </c>
      <c r="P31" s="126">
        <v>38247</v>
      </c>
      <c r="Q31" s="99">
        <v>1000</v>
      </c>
      <c r="R31" s="99"/>
      <c r="S31" s="295">
        <v>38456</v>
      </c>
      <c r="T31" s="253">
        <f>O31</f>
        <v>1000</v>
      </c>
      <c r="U31" s="131">
        <v>38468</v>
      </c>
      <c r="V31" s="99">
        <v>1000</v>
      </c>
      <c r="W31" s="99"/>
      <c r="X31" s="145">
        <v>38923</v>
      </c>
      <c r="Y31" s="100"/>
      <c r="Z31" s="131"/>
      <c r="AA31" s="99"/>
      <c r="AB31" s="99"/>
      <c r="AC31" s="261">
        <v>39263</v>
      </c>
      <c r="AD31" s="152">
        <v>1000</v>
      </c>
      <c r="AE31" s="146">
        <v>39431</v>
      </c>
      <c r="AF31" s="157">
        <v>1000</v>
      </c>
      <c r="AG31" s="157"/>
      <c r="AH31" s="261">
        <v>39491</v>
      </c>
      <c r="AI31" s="152">
        <f>250+500</f>
        <v>750</v>
      </c>
      <c r="AJ31" s="1">
        <v>39596</v>
      </c>
      <c r="AK31" s="330">
        <v>750</v>
      </c>
      <c r="AL31" s="330"/>
      <c r="AM31" s="261">
        <v>39582</v>
      </c>
      <c r="AN31" s="111">
        <v>500</v>
      </c>
      <c r="AO31" s="1">
        <v>39596</v>
      </c>
      <c r="AP31" s="355">
        <v>500</v>
      </c>
      <c r="AQ31" s="14">
        <f t="shared" si="5"/>
        <v>0</v>
      </c>
      <c r="AR31" s="6">
        <f t="shared" si="6"/>
        <v>0</v>
      </c>
      <c r="AS31" s="6">
        <f t="shared" si="7"/>
        <v>0</v>
      </c>
      <c r="AT31" s="6">
        <f t="shared" si="8"/>
        <v>0</v>
      </c>
      <c r="AU31" s="6">
        <f t="shared" si="9"/>
        <v>0</v>
      </c>
      <c r="AV31" s="101">
        <f t="shared" si="0"/>
        <v>0</v>
      </c>
      <c r="AW31" s="149"/>
      <c r="AX31" s="103">
        <f t="shared" si="1"/>
        <v>120</v>
      </c>
      <c r="AY31" s="103">
        <f t="shared" si="2"/>
        <v>120</v>
      </c>
      <c r="AZ31" s="103">
        <f t="shared" si="3"/>
        <v>120</v>
      </c>
      <c r="BA31" s="35">
        <f t="shared" si="4"/>
        <v>120</v>
      </c>
      <c r="BB31" s="35">
        <f t="shared" si="10"/>
        <v>120</v>
      </c>
      <c r="BC31" s="35">
        <f t="shared" si="11"/>
        <v>120</v>
      </c>
      <c r="BD31" s="94"/>
    </row>
    <row r="32" spans="1:56" s="160" customFormat="1" ht="12.75" hidden="1">
      <c r="A32" s="174" t="s">
        <v>41</v>
      </c>
      <c r="B32" s="174"/>
      <c r="C32" s="174" t="s">
        <v>233</v>
      </c>
      <c r="D32" s="176" t="s">
        <v>136</v>
      </c>
      <c r="E32" s="177" t="s">
        <v>179</v>
      </c>
      <c r="F32" s="178" t="s">
        <v>137</v>
      </c>
      <c r="G32" s="178">
        <v>98104</v>
      </c>
      <c r="H32" s="240">
        <v>2068762020</v>
      </c>
      <c r="I32" s="233" t="s">
        <v>76</v>
      </c>
      <c r="J32" s="236" t="s">
        <v>234</v>
      </c>
      <c r="K32" s="182"/>
      <c r="L32" s="183">
        <v>0</v>
      </c>
      <c r="M32" s="184">
        <v>0</v>
      </c>
      <c r="N32" s="185">
        <v>38230</v>
      </c>
      <c r="O32" s="237">
        <v>0</v>
      </c>
      <c r="P32" s="186"/>
      <c r="Q32" s="194"/>
      <c r="R32" s="99"/>
      <c r="S32" s="263"/>
      <c r="T32" s="183"/>
      <c r="U32" s="188"/>
      <c r="V32" s="194"/>
      <c r="W32" s="99"/>
      <c r="X32" s="189">
        <v>38923</v>
      </c>
      <c r="Y32" s="184"/>
      <c r="Z32" s="183"/>
      <c r="AA32" s="194"/>
      <c r="AB32" s="99"/>
      <c r="AC32" s="261">
        <v>39263</v>
      </c>
      <c r="AD32" s="191"/>
      <c r="AE32" s="190"/>
      <c r="AF32" s="192"/>
      <c r="AG32" s="157"/>
      <c r="AH32" s="261">
        <v>39491</v>
      </c>
      <c r="AI32" s="191"/>
      <c r="AJ32"/>
      <c r="AK32" s="330"/>
      <c r="AL32" s="330"/>
      <c r="AM32" s="261">
        <v>39582</v>
      </c>
      <c r="AN32" s="183"/>
      <c r="AO32" s="1"/>
      <c r="AP32" s="355"/>
      <c r="AQ32" s="14">
        <f t="shared" si="5"/>
        <v>0</v>
      </c>
      <c r="AR32" s="6">
        <f t="shared" si="6"/>
        <v>0</v>
      </c>
      <c r="AS32" s="6">
        <f t="shared" si="7"/>
        <v>0</v>
      </c>
      <c r="AT32" s="6">
        <f t="shared" si="8"/>
        <v>0</v>
      </c>
      <c r="AU32" s="6">
        <f t="shared" si="9"/>
        <v>0</v>
      </c>
      <c r="AV32" s="195">
        <f t="shared" si="0"/>
        <v>0</v>
      </c>
      <c r="AX32" s="196">
        <f t="shared" si="1"/>
        <v>120</v>
      </c>
      <c r="AY32" s="196">
        <f t="shared" si="2"/>
        <v>120</v>
      </c>
      <c r="AZ32" s="196">
        <f t="shared" si="3"/>
        <v>120</v>
      </c>
      <c r="BA32" s="35">
        <f t="shared" si="4"/>
        <v>120</v>
      </c>
      <c r="BB32" s="35">
        <f t="shared" si="10"/>
        <v>120</v>
      </c>
      <c r="BC32" s="35">
        <f t="shared" si="11"/>
        <v>120</v>
      </c>
      <c r="BD32" s="177"/>
    </row>
    <row r="33" spans="1:56" s="160" customFormat="1" ht="12.75" hidden="1">
      <c r="A33" s="175" t="s">
        <v>262</v>
      </c>
      <c r="B33" s="175"/>
      <c r="C33" s="174" t="s">
        <v>46</v>
      </c>
      <c r="D33" s="176" t="s">
        <v>138</v>
      </c>
      <c r="E33" s="177" t="s">
        <v>180</v>
      </c>
      <c r="F33" s="178" t="s">
        <v>134</v>
      </c>
      <c r="G33" s="178">
        <v>81428</v>
      </c>
      <c r="H33" s="240">
        <v>9705274898</v>
      </c>
      <c r="I33" s="180" t="s">
        <v>78</v>
      </c>
      <c r="J33" s="236" t="s">
        <v>47</v>
      </c>
      <c r="K33" s="182"/>
      <c r="L33" s="183">
        <v>0</v>
      </c>
      <c r="M33" s="184">
        <v>0</v>
      </c>
      <c r="N33" s="185">
        <v>38230</v>
      </c>
      <c r="O33" s="237">
        <v>0</v>
      </c>
      <c r="P33" s="186"/>
      <c r="Q33" s="194"/>
      <c r="R33" s="99"/>
      <c r="S33" s="292"/>
      <c r="T33" s="257"/>
      <c r="U33" s="188"/>
      <c r="V33" s="194"/>
      <c r="W33" s="99"/>
      <c r="X33" s="189">
        <v>38923</v>
      </c>
      <c r="Y33" s="184"/>
      <c r="Z33" s="183"/>
      <c r="AA33" s="194"/>
      <c r="AB33" s="99"/>
      <c r="AC33" s="261">
        <v>39263</v>
      </c>
      <c r="AD33" s="191"/>
      <c r="AE33" s="190"/>
      <c r="AF33" s="192"/>
      <c r="AG33" s="157"/>
      <c r="AH33" s="261">
        <v>39491</v>
      </c>
      <c r="AI33" s="191"/>
      <c r="AJ33"/>
      <c r="AK33" s="330"/>
      <c r="AL33" s="330"/>
      <c r="AM33" s="261">
        <v>39582</v>
      </c>
      <c r="AN33" s="183"/>
      <c r="AO33" s="1"/>
      <c r="AP33" s="355"/>
      <c r="AQ33" s="14">
        <f t="shared" si="5"/>
        <v>0</v>
      </c>
      <c r="AR33" s="6">
        <f t="shared" si="6"/>
        <v>0</v>
      </c>
      <c r="AS33" s="6">
        <f t="shared" si="7"/>
        <v>0</v>
      </c>
      <c r="AT33" s="6">
        <f t="shared" si="8"/>
        <v>0</v>
      </c>
      <c r="AU33" s="6">
        <f t="shared" si="9"/>
        <v>0</v>
      </c>
      <c r="AV33" s="195">
        <f t="shared" si="0"/>
        <v>0</v>
      </c>
      <c r="AX33" s="196">
        <f t="shared" si="1"/>
        <v>120</v>
      </c>
      <c r="AY33" s="196">
        <f t="shared" si="2"/>
        <v>120</v>
      </c>
      <c r="AZ33" s="196">
        <f t="shared" si="3"/>
        <v>120</v>
      </c>
      <c r="BA33" s="35">
        <f t="shared" si="4"/>
        <v>120</v>
      </c>
      <c r="BB33" s="35">
        <f t="shared" si="10"/>
        <v>120</v>
      </c>
      <c r="BC33" s="35">
        <f t="shared" si="11"/>
        <v>120</v>
      </c>
      <c r="BD33" s="177"/>
    </row>
    <row r="34" spans="1:56" ht="12.75">
      <c r="A34" s="141" t="s">
        <v>360</v>
      </c>
      <c r="B34" s="141" t="s">
        <v>361</v>
      </c>
      <c r="C34" s="60" t="s">
        <v>237</v>
      </c>
      <c r="D34" s="9" t="s">
        <v>139</v>
      </c>
      <c r="E34" t="s">
        <v>181</v>
      </c>
      <c r="F34" s="52" t="s">
        <v>140</v>
      </c>
      <c r="G34" s="52">
        <v>60647</v>
      </c>
      <c r="H34" s="69">
        <v>7737720100</v>
      </c>
      <c r="I34" s="46" t="s">
        <v>79</v>
      </c>
      <c r="J34" s="57" t="s">
        <v>238</v>
      </c>
      <c r="K34" s="117">
        <v>37853</v>
      </c>
      <c r="L34" s="110">
        <v>250</v>
      </c>
      <c r="M34" s="5">
        <v>250</v>
      </c>
      <c r="N34" s="120">
        <v>38230</v>
      </c>
      <c r="O34" s="110">
        <v>0</v>
      </c>
      <c r="P34" s="125"/>
      <c r="Q34" s="6"/>
      <c r="R34" s="99"/>
      <c r="S34" s="293">
        <v>38456</v>
      </c>
      <c r="T34" s="129">
        <v>250</v>
      </c>
      <c r="U34" s="113">
        <v>38700</v>
      </c>
      <c r="V34" s="6">
        <v>250</v>
      </c>
      <c r="W34" s="99"/>
      <c r="X34" s="144">
        <v>38847</v>
      </c>
      <c r="Y34" s="5">
        <v>250</v>
      </c>
      <c r="Z34" s="113">
        <v>38847</v>
      </c>
      <c r="AA34" s="307">
        <v>250</v>
      </c>
      <c r="AB34" s="99"/>
      <c r="AC34" s="261">
        <v>39263</v>
      </c>
      <c r="AD34" s="153">
        <v>250</v>
      </c>
      <c r="AE34" s="108">
        <v>39385</v>
      </c>
      <c r="AF34" s="156">
        <v>250</v>
      </c>
      <c r="AG34" s="157"/>
      <c r="AH34" s="261">
        <v>39491</v>
      </c>
      <c r="AI34" s="153">
        <v>1000</v>
      </c>
      <c r="AJ34" s="1">
        <v>39518</v>
      </c>
      <c r="AK34" s="330">
        <v>1000</v>
      </c>
      <c r="AM34" s="261">
        <v>39582</v>
      </c>
      <c r="AN34" s="347">
        <v>1000</v>
      </c>
      <c r="AO34" s="1">
        <v>39597</v>
      </c>
      <c r="AP34" s="355">
        <v>1000</v>
      </c>
      <c r="AQ34" s="14">
        <f t="shared" si="5"/>
        <v>0</v>
      </c>
      <c r="AR34" s="6">
        <f t="shared" si="6"/>
        <v>0</v>
      </c>
      <c r="AS34" s="6">
        <f t="shared" si="7"/>
        <v>0</v>
      </c>
      <c r="AT34" s="6">
        <f t="shared" si="8"/>
        <v>0</v>
      </c>
      <c r="AU34" s="6">
        <f t="shared" si="9"/>
        <v>0</v>
      </c>
      <c r="AV34" s="15">
        <f t="shared" si="0"/>
        <v>0</v>
      </c>
      <c r="AW34" s="149"/>
      <c r="AX34" s="35">
        <f t="shared" si="1"/>
        <v>120</v>
      </c>
      <c r="AY34" s="35">
        <f t="shared" si="2"/>
        <v>120</v>
      </c>
      <c r="AZ34" s="35">
        <f t="shared" si="3"/>
        <v>120</v>
      </c>
      <c r="BA34" s="35">
        <f t="shared" si="4"/>
        <v>120</v>
      </c>
      <c r="BB34" s="35">
        <f t="shared" si="10"/>
        <v>120</v>
      </c>
      <c r="BC34" s="35">
        <f t="shared" si="11"/>
        <v>120</v>
      </c>
      <c r="BD34" s="89"/>
    </row>
    <row r="35" spans="1:56" ht="12.75">
      <c r="A35" s="141" t="s">
        <v>362</v>
      </c>
      <c r="B35" s="141" t="s">
        <v>363</v>
      </c>
      <c r="C35" s="61" t="s">
        <v>444</v>
      </c>
      <c r="D35" s="105" t="s">
        <v>445</v>
      </c>
      <c r="E35" s="91" t="s">
        <v>446</v>
      </c>
      <c r="F35" s="135" t="s">
        <v>122</v>
      </c>
      <c r="G35" s="52">
        <v>10304</v>
      </c>
      <c r="H35" s="69" t="s">
        <v>447</v>
      </c>
      <c r="I35" s="46" t="s">
        <v>307</v>
      </c>
      <c r="J35" s="58" t="s">
        <v>448</v>
      </c>
      <c r="K35" s="168"/>
      <c r="L35" s="110"/>
      <c r="M35" s="5"/>
      <c r="N35" s="120"/>
      <c r="O35" s="110"/>
      <c r="P35" s="125"/>
      <c r="Q35" s="6"/>
      <c r="R35" s="99"/>
      <c r="S35" s="293">
        <v>39036</v>
      </c>
      <c r="T35" s="129">
        <v>250</v>
      </c>
      <c r="U35" s="113">
        <v>39042</v>
      </c>
      <c r="V35" s="147">
        <v>250</v>
      </c>
      <c r="W35" s="99"/>
      <c r="X35" s="144">
        <v>39036</v>
      </c>
      <c r="Y35" s="5"/>
      <c r="Z35" s="113"/>
      <c r="AA35" s="277"/>
      <c r="AB35" s="99"/>
      <c r="AC35" s="261">
        <v>39263</v>
      </c>
      <c r="AD35" s="153">
        <v>250</v>
      </c>
      <c r="AE35" s="108">
        <v>39442</v>
      </c>
      <c r="AF35" s="156">
        <v>250</v>
      </c>
      <c r="AG35" s="157"/>
      <c r="AH35" s="261">
        <v>39491</v>
      </c>
      <c r="AI35" s="153">
        <v>250</v>
      </c>
      <c r="AJ35" s="1">
        <v>39541</v>
      </c>
      <c r="AK35" s="330">
        <v>250</v>
      </c>
      <c r="AM35" s="261">
        <v>39582</v>
      </c>
      <c r="AN35" s="347"/>
      <c r="AO35" s="1"/>
      <c r="AP35" s="355"/>
      <c r="AQ35" s="14">
        <f t="shared" si="5"/>
        <v>0</v>
      </c>
      <c r="AR35" s="6">
        <f t="shared" si="6"/>
        <v>0</v>
      </c>
      <c r="AS35" s="6">
        <f t="shared" si="7"/>
        <v>0</v>
      </c>
      <c r="AT35" s="6">
        <f t="shared" si="8"/>
        <v>0</v>
      </c>
      <c r="AU35" s="6">
        <f t="shared" si="9"/>
        <v>0</v>
      </c>
      <c r="AV35" s="15">
        <f t="shared" si="0"/>
        <v>0</v>
      </c>
      <c r="AW35" s="149"/>
      <c r="AX35" s="35">
        <f t="shared" si="1"/>
        <v>120</v>
      </c>
      <c r="AY35" s="35">
        <f t="shared" si="2"/>
        <v>120</v>
      </c>
      <c r="AZ35" s="35">
        <f t="shared" si="3"/>
        <v>120</v>
      </c>
      <c r="BA35" s="35">
        <f t="shared" si="4"/>
        <v>120</v>
      </c>
      <c r="BB35" s="35">
        <f t="shared" si="10"/>
        <v>120</v>
      </c>
      <c r="BC35" s="35">
        <f t="shared" si="11"/>
        <v>120</v>
      </c>
      <c r="BD35" s="89"/>
    </row>
    <row r="36" spans="1:56" s="102" customFormat="1" ht="12.75">
      <c r="A36" s="141" t="s">
        <v>364</v>
      </c>
      <c r="B36" s="141" t="s">
        <v>365</v>
      </c>
      <c r="C36" s="92" t="s">
        <v>239</v>
      </c>
      <c r="D36" s="132" t="s">
        <v>147</v>
      </c>
      <c r="E36" s="102" t="s">
        <v>177</v>
      </c>
      <c r="F36" s="95" t="s">
        <v>123</v>
      </c>
      <c r="G36" s="95">
        <v>94612</v>
      </c>
      <c r="H36" s="96">
        <v>6508517256</v>
      </c>
      <c r="I36" s="107" t="s">
        <v>86</v>
      </c>
      <c r="J36" s="98" t="s">
        <v>240</v>
      </c>
      <c r="K36" s="116">
        <v>37776</v>
      </c>
      <c r="L36" s="111">
        <v>250</v>
      </c>
      <c r="M36" s="100">
        <v>250</v>
      </c>
      <c r="N36" s="121">
        <v>38230</v>
      </c>
      <c r="O36" s="111">
        <v>0</v>
      </c>
      <c r="P36" s="126">
        <v>38155</v>
      </c>
      <c r="Q36" s="99">
        <v>0</v>
      </c>
      <c r="R36" s="99"/>
      <c r="S36" s="295">
        <v>38456</v>
      </c>
      <c r="T36" s="253">
        <v>250</v>
      </c>
      <c r="U36" s="131">
        <v>38689</v>
      </c>
      <c r="V36" s="99">
        <v>250</v>
      </c>
      <c r="W36" s="99"/>
      <c r="X36" s="145">
        <v>38923</v>
      </c>
      <c r="Y36" s="100">
        <v>250</v>
      </c>
      <c r="Z36" s="131">
        <v>38941</v>
      </c>
      <c r="AA36" s="99">
        <v>250</v>
      </c>
      <c r="AB36" s="99"/>
      <c r="AC36" s="261">
        <v>39263</v>
      </c>
      <c r="AD36" s="152">
        <v>250</v>
      </c>
      <c r="AE36" s="146">
        <v>39294</v>
      </c>
      <c r="AF36" s="157">
        <v>250</v>
      </c>
      <c r="AG36" s="157"/>
      <c r="AH36" s="261">
        <v>39491</v>
      </c>
      <c r="AI36" s="152">
        <v>250</v>
      </c>
      <c r="AJ36" s="1">
        <v>39504</v>
      </c>
      <c r="AK36" s="330">
        <v>250</v>
      </c>
      <c r="AL36" s="330"/>
      <c r="AM36" s="261">
        <v>39582</v>
      </c>
      <c r="AN36" s="111">
        <v>250</v>
      </c>
      <c r="AO36" s="1">
        <v>39604</v>
      </c>
      <c r="AP36" s="355">
        <v>250</v>
      </c>
      <c r="AQ36" s="14">
        <f t="shared" si="5"/>
        <v>0</v>
      </c>
      <c r="AR36" s="6">
        <f t="shared" si="6"/>
        <v>0</v>
      </c>
      <c r="AS36" s="6">
        <f t="shared" si="7"/>
        <v>0</v>
      </c>
      <c r="AT36" s="6">
        <f t="shared" si="8"/>
        <v>0</v>
      </c>
      <c r="AU36" s="6">
        <f t="shared" si="9"/>
        <v>0</v>
      </c>
      <c r="AV36" s="101">
        <f t="shared" si="0"/>
        <v>0</v>
      </c>
      <c r="AW36" s="160"/>
      <c r="AX36" s="103">
        <f t="shared" si="1"/>
        <v>120</v>
      </c>
      <c r="AY36" s="103">
        <f t="shared" si="2"/>
        <v>120</v>
      </c>
      <c r="AZ36" s="103">
        <f t="shared" si="3"/>
        <v>120</v>
      </c>
      <c r="BA36" s="35">
        <f t="shared" si="4"/>
        <v>120</v>
      </c>
      <c r="BB36" s="35">
        <f t="shared" si="10"/>
        <v>120</v>
      </c>
      <c r="BC36" s="35">
        <f t="shared" si="11"/>
        <v>120</v>
      </c>
      <c r="BD36" s="94"/>
    </row>
    <row r="37" spans="1:56" s="102" customFormat="1" ht="12.75">
      <c r="A37" s="141" t="s">
        <v>497</v>
      </c>
      <c r="B37" s="141" t="s">
        <v>366</v>
      </c>
      <c r="C37" s="92" t="s">
        <v>313</v>
      </c>
      <c r="D37" s="132" t="s">
        <v>314</v>
      </c>
      <c r="E37" s="94" t="s">
        <v>315</v>
      </c>
      <c r="F37" s="95" t="s">
        <v>123</v>
      </c>
      <c r="G37" s="95">
        <v>90212</v>
      </c>
      <c r="H37" s="96" t="s">
        <v>498</v>
      </c>
      <c r="I37" s="107" t="s">
        <v>84</v>
      </c>
      <c r="J37" s="98" t="s">
        <v>316</v>
      </c>
      <c r="K37" s="116">
        <v>37846</v>
      </c>
      <c r="L37" s="111">
        <v>1000</v>
      </c>
      <c r="M37" s="100">
        <v>1000</v>
      </c>
      <c r="N37" s="121">
        <v>38230</v>
      </c>
      <c r="O37" s="111">
        <f>L37</f>
        <v>1000</v>
      </c>
      <c r="P37" s="126">
        <v>38578</v>
      </c>
      <c r="Q37" s="99">
        <v>1000</v>
      </c>
      <c r="R37" s="99"/>
      <c r="S37" s="295">
        <v>38456</v>
      </c>
      <c r="T37" s="155">
        <f>O37</f>
        <v>1000</v>
      </c>
      <c r="U37" s="131">
        <v>38783</v>
      </c>
      <c r="V37" s="99">
        <v>1000</v>
      </c>
      <c r="W37" s="99"/>
      <c r="X37" s="145">
        <v>38923</v>
      </c>
      <c r="Y37" s="100">
        <v>1000</v>
      </c>
      <c r="Z37" s="131">
        <v>39135</v>
      </c>
      <c r="AA37" s="99">
        <v>1000</v>
      </c>
      <c r="AB37" s="99"/>
      <c r="AC37" s="262">
        <v>39263</v>
      </c>
      <c r="AD37" s="152">
        <v>500</v>
      </c>
      <c r="AE37" s="146">
        <v>39407</v>
      </c>
      <c r="AF37" s="157">
        <v>500</v>
      </c>
      <c r="AG37" s="157"/>
      <c r="AH37" s="262">
        <v>39491</v>
      </c>
      <c r="AI37" s="152">
        <v>500</v>
      </c>
      <c r="AJ37" s="315">
        <v>39647</v>
      </c>
      <c r="AK37" s="337">
        <v>500</v>
      </c>
      <c r="AL37" s="337"/>
      <c r="AM37" s="262">
        <v>39582</v>
      </c>
      <c r="AN37" s="111"/>
      <c r="AO37" s="315"/>
      <c r="AP37" s="357"/>
      <c r="AQ37" s="316">
        <f t="shared" si="5"/>
        <v>0</v>
      </c>
      <c r="AR37" s="99">
        <f t="shared" si="6"/>
        <v>0</v>
      </c>
      <c r="AS37" s="99">
        <f t="shared" si="7"/>
        <v>0</v>
      </c>
      <c r="AT37" s="99">
        <f t="shared" si="8"/>
        <v>0</v>
      </c>
      <c r="AU37" s="99">
        <f t="shared" si="9"/>
        <v>0</v>
      </c>
      <c r="AV37" s="101">
        <f t="shared" si="0"/>
        <v>0</v>
      </c>
      <c r="AX37" s="103">
        <f t="shared" si="1"/>
        <v>120</v>
      </c>
      <c r="AY37" s="103">
        <f t="shared" si="2"/>
        <v>120</v>
      </c>
      <c r="AZ37" s="103">
        <f t="shared" si="3"/>
        <v>120</v>
      </c>
      <c r="BA37" s="103">
        <f t="shared" si="4"/>
        <v>120</v>
      </c>
      <c r="BB37" s="103">
        <f t="shared" si="10"/>
        <v>120</v>
      </c>
      <c r="BC37" s="103">
        <f t="shared" si="11"/>
        <v>120</v>
      </c>
      <c r="BD37" s="94"/>
    </row>
    <row r="38" spans="1:56" s="296" customFormat="1" ht="12.75">
      <c r="A38" s="93" t="s">
        <v>425</v>
      </c>
      <c r="B38" s="164" t="s">
        <v>425</v>
      </c>
      <c r="C38" s="164" t="s">
        <v>469</v>
      </c>
      <c r="D38" s="320" t="s">
        <v>426</v>
      </c>
      <c r="E38" s="321" t="s">
        <v>175</v>
      </c>
      <c r="F38" s="322" t="s">
        <v>123</v>
      </c>
      <c r="G38" s="322">
        <v>90065</v>
      </c>
      <c r="H38" s="322" t="s">
        <v>434</v>
      </c>
      <c r="I38" s="97" t="s">
        <v>427</v>
      </c>
      <c r="J38" s="256" t="s">
        <v>428</v>
      </c>
      <c r="K38" s="323"/>
      <c r="L38" s="99"/>
      <c r="M38" s="99"/>
      <c r="N38" s="254"/>
      <c r="O38" s="300"/>
      <c r="P38" s="324"/>
      <c r="Q38" s="300"/>
      <c r="R38" s="300"/>
      <c r="S38" s="325"/>
      <c r="T38" s="326"/>
      <c r="U38" s="255"/>
      <c r="V38" s="99"/>
      <c r="W38" s="99"/>
      <c r="X38" s="145"/>
      <c r="Y38" s="99"/>
      <c r="Z38" s="99"/>
      <c r="AA38" s="99"/>
      <c r="AB38" s="99"/>
      <c r="AC38" s="323"/>
      <c r="AD38" s="327"/>
      <c r="AE38" s="255"/>
      <c r="AF38" s="157"/>
      <c r="AG38" s="157"/>
      <c r="AH38" s="323">
        <v>39518</v>
      </c>
      <c r="AI38" s="327">
        <v>75</v>
      </c>
      <c r="AJ38" s="255">
        <v>39526</v>
      </c>
      <c r="AK38" s="339">
        <v>75</v>
      </c>
      <c r="AL38" s="339"/>
      <c r="AM38" s="261">
        <v>39582</v>
      </c>
      <c r="AN38" s="349">
        <v>75</v>
      </c>
      <c r="AO38" s="255">
        <v>39596</v>
      </c>
      <c r="AP38" s="99">
        <v>75</v>
      </c>
      <c r="AQ38" s="99">
        <f>SUM(IF(AX38=1,L38-M38,0),IF(AY38=1,O38-Q38,0),IF(AZ38=1,T38-V38,0),IF(BA38=1,Y38-AA38,0),IF(BB38=1,AD38-AF38,0),IF(BC38=1,AI38-AK38,0))</f>
        <v>0</v>
      </c>
      <c r="AR38" s="99">
        <f>SUM(IF(AX38=31,L38-M38,0),IF(AY38=31,O38-Q38,0),IF(AZ38=31,T38-V38,0),IF(BA38=31,Y38-AA38,0),IF(BB38=31,AD38-AF38,0),IF(BC38=31,AI38-AK38,0))</f>
        <v>0</v>
      </c>
      <c r="AS38" s="99">
        <f>SUM(IF(AX38=61,L38-M38,0),IF(AY38=61,O38-Q38,0),IF(AZ38=61,T38-V38,0),IF(BA38=61,Y38-AA38,0),IF(BB38=61,AD38-AF38,0),IF(BC38=61,AI38-AK38,0))</f>
        <v>0</v>
      </c>
      <c r="AT38" s="99">
        <f>SUM(IF(AX38=91,L38-M38,0),IF(AY38=91,O38-Q38,0),IF(AZ38=91,T38-V38,0),IF(BA38=91,Y38-AA38,0),IF(BB38=91,AD38-AF38,0),IF(BC38=91,AI38-AK38,0))</f>
        <v>0</v>
      </c>
      <c r="AU38" s="99">
        <f>SUM(IF(AX38=120,L38-M38,0),IF(AY38=120,O38-Q38,0),IF(AZ38=120,T38-V38,0),IF(BA38=120,Y38-AA38,0),IF(BB38=120,AD38-AF38,0),IF(BC38=120,AI38-AK38,0))</f>
        <v>0</v>
      </c>
      <c r="AV38" s="328">
        <f>SUM(AQ38:AU38)</f>
        <v>0</v>
      </c>
      <c r="AW38" s="176"/>
      <c r="AX38" s="329">
        <f>IF(AND(($A$2-K38)&lt;=30,($A$2-K38)&gt;=1),1,IF(AND(($A$2-K38)&lt;=60,($A$2-K38)&gt;=31),31,IF(AND(($A$2-K38)&lt;=90,($A$2-K38)&gt;=61),61,IF(AND(($A$2-K38)&lt;=120,($A$2-K38)&gt;=91),91,IF(($A$2-K38)&gt;=120,120,0)))))</f>
        <v>120</v>
      </c>
      <c r="AY38" s="329">
        <f>IF(AND(($A$2-N38)&lt;=30,($A$2-N38)&gt;=1),1,IF(AND(($A$2-N38)&lt;=60,($A$2-N38)&gt;=31),31,IF(AND(($A$2-N38)&lt;=90,($A$2-N38)&gt;=61),61,IF(AND(($A$2-N38)&lt;=120,($A$2-N38)&gt;=91),91,IF(($A$2-N38)&gt;=120,120,0)))))</f>
        <v>120</v>
      </c>
      <c r="AZ38" s="329">
        <f>IF(AND(($A$2-S38)&lt;=30,($A$2-S38)&gt;=1),1,IF(AND(($A$2-S38)&lt;=60,($A$2-S38)&gt;=31),31,IF(AND(($A$2-S38)&lt;=90,($A$2-S38)&gt;=61),61,IF(AND(($A$2-S38)&lt;=120,($A$2-S38)&gt;=91),91,IF(($A$2-S38)&gt;=120,120,0)))))</f>
        <v>120</v>
      </c>
      <c r="BA38" s="329">
        <f>IF(AND(($A$2-X38)&lt;=30,($A$2-X38)&gt;=1),1,IF(AND(($A$2-X38)&lt;=60,($A$2-X38)&gt;=31),31,IF(AND(($A$2-X38)&lt;=90,($A$2-X38)&gt;=61),61,IF(AND(($A$2-X38)&lt;=120,($A$2-X38)&gt;=91),91,IF(($A$2-X38)&gt;=120,120,0)))))</f>
        <v>120</v>
      </c>
      <c r="BB38" s="329">
        <f>IF(AND(($A$2-AC38)&lt;=30,($A$2-AC38)&gt;=1),1,IF(AND(($A$2-AC38)&lt;=60,($A$2-AC38)&gt;=31),31,IF(AND(($A$2-AC38)&lt;=90,($A$2-AC38)&gt;=61),61,IF(AND(($A$2-AC38)&lt;=120,($A$2-AC38)&gt;=91),91,IF(($A$2-AC38)&gt;=120,120,0)))))</f>
        <v>120</v>
      </c>
      <c r="BC38" s="329">
        <f>IF(AND(($A$2-AH38)&lt;=30,($A$2-AH38)&gt;=1),1,IF(AND(($A$2-AH38)&lt;=60,($A$2-AH38)&gt;=31),31,IF(AND(($A$2-AH38)&lt;=90,($A$2-AH38)&gt;=61),61,IF(AND(($A$2-AH38)&lt;=120,($A$2-AH38)&gt;=91),91,IF(($A$2-AH38)&gt;=120,120,0)))))</f>
        <v>120</v>
      </c>
      <c r="BD38" s="321"/>
    </row>
    <row r="39" spans="1:56" s="160" customFormat="1" ht="12.75" hidden="1">
      <c r="A39" s="175" t="s">
        <v>408</v>
      </c>
      <c r="B39" s="175"/>
      <c r="C39" s="231" t="s">
        <v>42</v>
      </c>
      <c r="D39" s="198" t="s">
        <v>141</v>
      </c>
      <c r="E39" s="160" t="s">
        <v>182</v>
      </c>
      <c r="F39" s="178" t="s">
        <v>123</v>
      </c>
      <c r="G39" s="178">
        <v>94941</v>
      </c>
      <c r="H39" s="232">
        <v>4153886478</v>
      </c>
      <c r="I39" s="233" t="s">
        <v>80</v>
      </c>
      <c r="J39" s="234" t="s">
        <v>44</v>
      </c>
      <c r="K39" s="182">
        <v>37840</v>
      </c>
      <c r="L39" s="183">
        <v>50</v>
      </c>
      <c r="M39" s="184">
        <v>50</v>
      </c>
      <c r="N39" s="185">
        <v>38230</v>
      </c>
      <c r="O39" s="183"/>
      <c r="P39" s="186"/>
      <c r="Q39" s="194"/>
      <c r="R39" s="99"/>
      <c r="S39" s="292">
        <v>38456</v>
      </c>
      <c r="T39" s="235">
        <f>O39</f>
        <v>0</v>
      </c>
      <c r="U39" s="188"/>
      <c r="V39" s="194"/>
      <c r="W39" s="99"/>
      <c r="X39" s="189">
        <v>38923</v>
      </c>
      <c r="Y39" s="184"/>
      <c r="Z39" s="188"/>
      <c r="AA39" s="194"/>
      <c r="AB39" s="99"/>
      <c r="AC39" s="261">
        <v>39263</v>
      </c>
      <c r="AD39" s="191"/>
      <c r="AE39" s="190"/>
      <c r="AF39" s="192"/>
      <c r="AG39" s="157"/>
      <c r="AH39" s="261">
        <v>39491</v>
      </c>
      <c r="AI39" s="191"/>
      <c r="AJ39"/>
      <c r="AK39" s="330"/>
      <c r="AL39" s="330"/>
      <c r="AM39" s="261">
        <v>39582</v>
      </c>
      <c r="AN39" s="183"/>
      <c r="AO39" s="1"/>
      <c r="AP39" s="355"/>
      <c r="AQ39" s="14">
        <f t="shared" si="5"/>
        <v>0</v>
      </c>
      <c r="AR39" s="6">
        <f t="shared" si="6"/>
        <v>0</v>
      </c>
      <c r="AS39" s="6">
        <f t="shared" si="7"/>
        <v>0</v>
      </c>
      <c r="AT39" s="6">
        <f t="shared" si="8"/>
        <v>0</v>
      </c>
      <c r="AU39" s="6">
        <f t="shared" si="9"/>
        <v>0</v>
      </c>
      <c r="AV39" s="195">
        <f t="shared" si="0"/>
        <v>0</v>
      </c>
      <c r="AX39" s="196">
        <f t="shared" si="1"/>
        <v>120</v>
      </c>
      <c r="AY39" s="196">
        <f t="shared" si="2"/>
        <v>120</v>
      </c>
      <c r="AZ39" s="196">
        <f t="shared" si="3"/>
        <v>120</v>
      </c>
      <c r="BA39" s="35">
        <f t="shared" si="4"/>
        <v>120</v>
      </c>
      <c r="BB39" s="35">
        <f t="shared" si="10"/>
        <v>120</v>
      </c>
      <c r="BC39" s="35">
        <f t="shared" si="11"/>
        <v>120</v>
      </c>
      <c r="BD39" s="177"/>
    </row>
    <row r="40" spans="1:56" ht="12.75">
      <c r="A40" s="92" t="s">
        <v>454</v>
      </c>
      <c r="B40" s="141" t="s">
        <v>454</v>
      </c>
      <c r="C40" s="61" t="s">
        <v>455</v>
      </c>
      <c r="D40" s="42" t="s">
        <v>456</v>
      </c>
      <c r="E40" s="36" t="s">
        <v>174</v>
      </c>
      <c r="F40" s="52" t="s">
        <v>123</v>
      </c>
      <c r="G40" s="52">
        <v>94103</v>
      </c>
      <c r="H40" s="70" t="s">
        <v>457</v>
      </c>
      <c r="I40" s="46" t="s">
        <v>458</v>
      </c>
      <c r="J40" s="58" t="s">
        <v>459</v>
      </c>
      <c r="K40" s="115"/>
      <c r="L40" s="110"/>
      <c r="M40" s="5"/>
      <c r="N40" s="120"/>
      <c r="O40" s="110"/>
      <c r="P40" s="125"/>
      <c r="Q40" s="6"/>
      <c r="R40" s="99"/>
      <c r="S40" s="293"/>
      <c r="T40" s="129"/>
      <c r="U40" s="113"/>
      <c r="V40" s="6"/>
      <c r="W40" s="99"/>
      <c r="X40" s="143"/>
      <c r="Y40" s="5"/>
      <c r="Z40" s="113"/>
      <c r="AA40" s="6"/>
      <c r="AB40" s="99"/>
      <c r="AC40" s="261"/>
      <c r="AD40" s="151"/>
      <c r="AE40" s="108"/>
      <c r="AF40" s="156"/>
      <c r="AG40" s="157"/>
      <c r="AH40" s="261">
        <v>39556</v>
      </c>
      <c r="AI40" s="151">
        <v>1000</v>
      </c>
      <c r="AJ40" s="1">
        <v>39562</v>
      </c>
      <c r="AK40" s="330">
        <v>1000</v>
      </c>
      <c r="AM40" s="261">
        <v>39582</v>
      </c>
      <c r="AN40" s="110"/>
      <c r="AO40" s="1"/>
      <c r="AP40" s="355"/>
      <c r="AQ40" s="14">
        <f>SUM(IF(AX40=1,L40-M40,0),IF(AY40=1,O40-Q40,0),IF(AZ40=1,T40-V40,0),IF(BA40=1,Y40-AA40,0),IF(BB40=1,AD40-AF40,0),IF(BC40=1,AI40-AK40,0))</f>
        <v>0</v>
      </c>
      <c r="AR40" s="6">
        <f>SUM(IF(AX40=31,L40-M40,0),IF(AY40=31,O40-Q40,0),IF(AZ40=31,T40-V40,0),IF(BA40=31,Y40-AA40,0),IF(BB40=31,AD40-AF40,0),IF(BC40=31,AI40-AK40,0))</f>
        <v>0</v>
      </c>
      <c r="AS40" s="6">
        <f>SUM(IF(AX40=61,L40-M40,0),IF(AY40=61,O40-Q40,0),IF(AZ40=61,T40-V40,0),IF(BA40=61,Y40-AA40,0),IF(BB40=61,AD40-AF40,0),IF(BC40=61,AI40-AK40,0))</f>
        <v>0</v>
      </c>
      <c r="AT40" s="6">
        <f>SUM(IF(AX40=91,L40-M40,0),IF(AY40=91,O40-Q40,0),IF(AZ40=91,T40-V40,0),IF(BA40=91,Y40-AA40,0),IF(BB40=91,AD40-AF40,0),IF(BC40=91,AI40-AK40,0))</f>
        <v>0</v>
      </c>
      <c r="AU40" s="6">
        <f>SUM(IF(AX40=120,L40-M40,0),IF(AY40=120,O40-Q40,0),IF(AZ40=120,T40-V40,0),IF(BA40=120,Y40-AA40,0),IF(BB40=120,AD40-AF40,0),IF(BC40=120,AI40-AK40,0))</f>
        <v>0</v>
      </c>
      <c r="AV40" s="15">
        <f>SUM(AQ40:AU40)</f>
        <v>0</v>
      </c>
      <c r="AX40" s="35">
        <f>IF(AND(($A$2-K40)&lt;=30,($A$2-K40)&gt;=1),1,IF(AND(($A$2-K40)&lt;=60,($A$2-K40)&gt;=31),31,IF(AND(($A$2-K40)&lt;=90,($A$2-K40)&gt;=61),61,IF(AND(($A$2-K40)&lt;=120,($A$2-K40)&gt;=91),91,IF(($A$2-K40)&gt;=120,120,0)))))</f>
        <v>120</v>
      </c>
      <c r="AY40" s="35">
        <f>IF(AND(($A$2-N40)&lt;=30,($A$2-N40)&gt;=1),1,IF(AND(($A$2-N40)&lt;=60,($A$2-N40)&gt;=31),31,IF(AND(($A$2-N40)&lt;=90,($A$2-N40)&gt;=61),61,IF(AND(($A$2-N40)&lt;=120,($A$2-N40)&gt;=91),91,IF(($A$2-N40)&gt;=120,120,0)))))</f>
        <v>120</v>
      </c>
      <c r="AZ40" s="35">
        <f>IF(AND(($A$2-S40)&lt;=30,($A$2-S40)&gt;=1),1,IF(AND(($A$2-S40)&lt;=60,($A$2-S40)&gt;=31),31,IF(AND(($A$2-S40)&lt;=90,($A$2-S40)&gt;=61),61,IF(AND(($A$2-S40)&lt;=120,($A$2-S40)&gt;=91),91,IF(($A$2-S40)&gt;=120,120,0)))))</f>
        <v>120</v>
      </c>
      <c r="BA40" s="35">
        <f>IF(AND(($A$2-X40)&lt;=30,($A$2-X40)&gt;=1),1,IF(AND(($A$2-X40)&lt;=60,($A$2-X40)&gt;=31),31,IF(AND(($A$2-X40)&lt;=90,($A$2-X40)&gt;=61),61,IF(AND(($A$2-X40)&lt;=120,($A$2-X40)&gt;=91),91,IF(($A$2-X40)&gt;=120,120,0)))))</f>
        <v>120</v>
      </c>
      <c r="BB40" s="35">
        <f>IF(AND(($A$2-AC40)&lt;=30,($A$2-AC40)&gt;=1),1,IF(AND(($A$2-AC40)&lt;=60,($A$2-AC40)&gt;=31),31,IF(AND(($A$2-AC40)&lt;=90,($A$2-AC40)&gt;=61),61,IF(AND(($A$2-AC40)&lt;=120,($A$2-AC40)&gt;=91),91,IF(($A$2-AC40)&gt;=120,120,0)))))</f>
        <v>120</v>
      </c>
      <c r="BC40" s="35">
        <f>IF(AND(($A$2-AH40)&lt;=30,($A$2-AH40)&gt;=1),1,IF(AND(($A$2-AH40)&lt;=60,($A$2-AH40)&gt;=31),31,IF(AND(($A$2-AH40)&lt;=90,($A$2-AH40)&gt;=61),61,IF(AND(($A$2-AH40)&lt;=120,($A$2-AH40)&gt;=91),91,IF(($A$2-AH40)&gt;=120,120,0)))))</f>
        <v>120</v>
      </c>
      <c r="BD40" s="89"/>
    </row>
    <row r="41" spans="1:56" ht="12.75">
      <c r="A41" s="92" t="s">
        <v>2</v>
      </c>
      <c r="B41" s="141" t="s">
        <v>367</v>
      </c>
      <c r="C41" s="162" t="s">
        <v>328</v>
      </c>
      <c r="D41" s="42" t="s">
        <v>222</v>
      </c>
      <c r="E41" s="36" t="s">
        <v>174</v>
      </c>
      <c r="F41" s="52" t="s">
        <v>123</v>
      </c>
      <c r="G41" s="52">
        <v>94103</v>
      </c>
      <c r="H41" s="70" t="s">
        <v>440</v>
      </c>
      <c r="I41" s="46" t="s">
        <v>85</v>
      </c>
      <c r="J41" s="58" t="s">
        <v>329</v>
      </c>
      <c r="K41" s="115">
        <v>37793</v>
      </c>
      <c r="L41" s="110">
        <v>250</v>
      </c>
      <c r="M41" s="5">
        <v>250</v>
      </c>
      <c r="N41" s="120">
        <v>38230</v>
      </c>
      <c r="O41" s="110">
        <f>L41</f>
        <v>250</v>
      </c>
      <c r="P41" s="125">
        <v>38262</v>
      </c>
      <c r="Q41" s="6">
        <v>250</v>
      </c>
      <c r="R41" s="99"/>
      <c r="S41" s="293">
        <v>38456</v>
      </c>
      <c r="T41" s="129">
        <f>O41</f>
        <v>250</v>
      </c>
      <c r="U41" s="113">
        <v>38489</v>
      </c>
      <c r="V41" s="6">
        <v>250</v>
      </c>
      <c r="W41" s="99"/>
      <c r="X41" s="143">
        <v>38923</v>
      </c>
      <c r="Y41" s="5">
        <v>250</v>
      </c>
      <c r="Z41" s="113">
        <v>38941</v>
      </c>
      <c r="AA41" s="6">
        <v>250</v>
      </c>
      <c r="AB41" s="99"/>
      <c r="AC41" s="261">
        <v>39263</v>
      </c>
      <c r="AD41" s="151">
        <v>250</v>
      </c>
      <c r="AE41" s="108">
        <v>39291</v>
      </c>
      <c r="AF41" s="156">
        <v>250</v>
      </c>
      <c r="AG41" s="157"/>
      <c r="AH41" s="261">
        <v>39491</v>
      </c>
      <c r="AI41" s="151">
        <v>250</v>
      </c>
      <c r="AJ41" s="1">
        <v>39536</v>
      </c>
      <c r="AK41" s="330">
        <v>250</v>
      </c>
      <c r="AM41" s="261">
        <v>39582</v>
      </c>
      <c r="AN41" s="110">
        <v>250</v>
      </c>
      <c r="AO41" s="1">
        <v>39667</v>
      </c>
      <c r="AP41" s="355">
        <v>250</v>
      </c>
      <c r="AQ41" s="14">
        <f t="shared" si="5"/>
        <v>0</v>
      </c>
      <c r="AR41" s="6">
        <f t="shared" si="6"/>
        <v>0</v>
      </c>
      <c r="AS41" s="6">
        <f t="shared" si="7"/>
        <v>0</v>
      </c>
      <c r="AT41" s="6">
        <f t="shared" si="8"/>
        <v>0</v>
      </c>
      <c r="AU41" s="6">
        <f t="shared" si="9"/>
        <v>0</v>
      </c>
      <c r="AV41" s="15">
        <f t="shared" si="0"/>
        <v>0</v>
      </c>
      <c r="AX41" s="35">
        <f t="shared" si="1"/>
        <v>120</v>
      </c>
      <c r="AY41" s="35">
        <f t="shared" si="2"/>
        <v>120</v>
      </c>
      <c r="AZ41" s="35">
        <f t="shared" si="3"/>
        <v>120</v>
      </c>
      <c r="BA41" s="35">
        <f t="shared" si="4"/>
        <v>120</v>
      </c>
      <c r="BB41" s="35">
        <f t="shared" si="10"/>
        <v>120</v>
      </c>
      <c r="BC41" s="35">
        <f t="shared" si="11"/>
        <v>120</v>
      </c>
      <c r="BD41" s="89"/>
    </row>
    <row r="42" spans="1:56" ht="12.75">
      <c r="A42" s="92" t="s">
        <v>460</v>
      </c>
      <c r="B42" s="92" t="s">
        <v>460</v>
      </c>
      <c r="C42" s="60" t="s">
        <v>461</v>
      </c>
      <c r="D42" s="9" t="s">
        <v>462</v>
      </c>
      <c r="E42" t="s">
        <v>170</v>
      </c>
      <c r="F42" s="52" t="s">
        <v>122</v>
      </c>
      <c r="G42" s="52">
        <v>10003</v>
      </c>
      <c r="H42" s="67" t="s">
        <v>463</v>
      </c>
      <c r="I42" s="44" t="s">
        <v>464</v>
      </c>
      <c r="J42" s="58" t="s">
        <v>465</v>
      </c>
      <c r="K42" s="115"/>
      <c r="L42" s="110"/>
      <c r="M42" s="5"/>
      <c r="N42" s="120"/>
      <c r="O42" s="122"/>
      <c r="P42" s="125"/>
      <c r="Q42" s="6"/>
      <c r="R42" s="99"/>
      <c r="S42" s="293"/>
      <c r="T42" s="129"/>
      <c r="U42" s="113"/>
      <c r="V42" s="6"/>
      <c r="W42" s="99"/>
      <c r="X42" s="143"/>
      <c r="Y42" s="5"/>
      <c r="Z42" s="113"/>
      <c r="AA42" s="6"/>
      <c r="AB42" s="99"/>
      <c r="AC42" s="261"/>
      <c r="AD42" s="151"/>
      <c r="AE42" s="108"/>
      <c r="AF42" s="156"/>
      <c r="AG42" s="157"/>
      <c r="AH42" s="261">
        <v>39491</v>
      </c>
      <c r="AI42" s="151">
        <v>500</v>
      </c>
      <c r="AJ42" s="1">
        <v>39574</v>
      </c>
      <c r="AK42" s="330">
        <v>500</v>
      </c>
      <c r="AM42" s="261">
        <v>39582</v>
      </c>
      <c r="AN42" s="110"/>
      <c r="AO42" s="1"/>
      <c r="AP42" s="355"/>
      <c r="AQ42" s="14">
        <f>SUM(IF(AX42=1,L42-M42,0),IF(AY42=1,O42-Q42,0),IF(AZ42=1,T42-V42,0),IF(BA42=1,Y42-AA42,0),IF(BB42=1,AD42-AF42,0),IF(BC42=1,AI42-AK42,0))</f>
        <v>0</v>
      </c>
      <c r="AR42" s="6">
        <f>SUM(IF(AX42=31,L42-M42,0),IF(AY42=31,O42-Q42,0),IF(AZ42=31,T42-V42,0),IF(BA42=31,Y42-AA42,0),IF(BB42=31,AD42-AF42,0),IF(BC42=31,AI42-AK42,0))</f>
        <v>0</v>
      </c>
      <c r="AS42" s="6">
        <f>SUM(IF(AX42=61,L42-M42,0),IF(AY42=61,O42-Q42,0),IF(AZ42=61,T42-V42,0),IF(BA42=61,Y42-AA42,0),IF(BB42=61,AD42-AF42,0),IF(BC42=61,AI42-AK42,0))</f>
        <v>0</v>
      </c>
      <c r="AT42" s="6">
        <f>SUM(IF(AX42=91,L42-M42,0),IF(AY42=91,O42-Q42,0),IF(AZ42=91,T42-V42,0),IF(BA42=91,Y42-AA42,0),IF(BB42=91,AD42-AF42,0),IF(BC42=91,AI42-AK42,0))</f>
        <v>0</v>
      </c>
      <c r="AU42" s="6">
        <f>SUM(IF(AX42=120,L42-M42,0),IF(AY42=120,O42-Q42,0),IF(AZ42=120,T42-V42,0),IF(BA42=120,Y42-AA42,0),IF(BB42=120,AD42-AF42,0),IF(BC42=120,AI42-AK42,0))</f>
        <v>0</v>
      </c>
      <c r="AV42" s="15">
        <f t="shared" si="0"/>
        <v>0</v>
      </c>
      <c r="AX42" s="35">
        <f t="shared" si="1"/>
        <v>120</v>
      </c>
      <c r="AY42" s="35">
        <f t="shared" si="2"/>
        <v>120</v>
      </c>
      <c r="AZ42" s="35">
        <f t="shared" si="3"/>
        <v>120</v>
      </c>
      <c r="BA42" s="35">
        <f>IF(AND(($A$2-X42)&lt;=30,($A$2-X42)&gt;=1),1,IF(AND(($A$2-X42)&lt;=60,($A$2-X42)&gt;=31),31,IF(AND(($A$2-X42)&lt;=90,($A$2-X42)&gt;=61),61,IF(AND(($A$2-X42)&lt;=120,($A$2-X42)&gt;=91),91,IF(($A$2-X42)&gt;=120,120,0)))))</f>
        <v>120</v>
      </c>
      <c r="BB42" s="35">
        <f>IF(AND(($A$2-AC42)&lt;=30,($A$2-AC42)&gt;=1),1,IF(AND(($A$2-AC42)&lt;=60,($A$2-AC42)&gt;=31),31,IF(AND(($A$2-AC42)&lt;=90,($A$2-AC42)&gt;=61),61,IF(AND(($A$2-AC42)&lt;=120,($A$2-AC42)&gt;=91),91,IF(($A$2-AC42)&gt;=120,120,0)))))</f>
        <v>120</v>
      </c>
      <c r="BC42" s="35">
        <f>IF(AND(($A$2-AH42)&lt;=30,($A$2-AH42)&gt;=1),1,IF(AND(($A$2-AH42)&lt;=60,($A$2-AH42)&gt;=31),31,IF(AND(($A$2-AH42)&lt;=90,($A$2-AH42)&gt;=61),61,IF(AND(($A$2-AH42)&lt;=120,($A$2-AH42)&gt;=91),91,IF(($A$2-AH42)&gt;=120,120,0)))))</f>
        <v>120</v>
      </c>
      <c r="BD42" s="89"/>
    </row>
    <row r="43" spans="1:56" ht="12.75">
      <c r="A43" s="92" t="s">
        <v>3</v>
      </c>
      <c r="B43" s="92" t="s">
        <v>3</v>
      </c>
      <c r="C43" s="60" t="s">
        <v>253</v>
      </c>
      <c r="D43" s="9" t="s">
        <v>148</v>
      </c>
      <c r="E43" t="s">
        <v>174</v>
      </c>
      <c r="F43" s="52" t="s">
        <v>123</v>
      </c>
      <c r="G43" s="52">
        <v>94103</v>
      </c>
      <c r="H43" s="67">
        <v>4155034170</v>
      </c>
      <c r="I43" s="44" t="s">
        <v>87</v>
      </c>
      <c r="J43" s="58" t="s">
        <v>254</v>
      </c>
      <c r="K43" s="115"/>
      <c r="L43" s="110">
        <v>0</v>
      </c>
      <c r="M43" s="5">
        <v>0</v>
      </c>
      <c r="N43" s="120">
        <v>38230</v>
      </c>
      <c r="O43" s="122">
        <v>0</v>
      </c>
      <c r="P43" s="125"/>
      <c r="Q43" s="6"/>
      <c r="R43" s="99"/>
      <c r="S43" s="293">
        <v>38456</v>
      </c>
      <c r="T43" s="129">
        <v>0</v>
      </c>
      <c r="U43" s="113"/>
      <c r="V43" s="6"/>
      <c r="W43" s="99"/>
      <c r="X43" s="143">
        <v>38923</v>
      </c>
      <c r="Y43" s="5"/>
      <c r="Z43" s="113"/>
      <c r="AA43" s="6"/>
      <c r="AB43" s="99"/>
      <c r="AC43" s="261">
        <v>39263</v>
      </c>
      <c r="AD43" s="151"/>
      <c r="AE43" s="108"/>
      <c r="AF43" s="156"/>
      <c r="AG43" s="157"/>
      <c r="AH43" s="261">
        <v>39491</v>
      </c>
      <c r="AI43" s="151"/>
      <c r="AM43" s="261">
        <v>39582</v>
      </c>
      <c r="AN43" s="110"/>
      <c r="AO43" s="1"/>
      <c r="AP43" s="355"/>
      <c r="AQ43" s="14">
        <f>SUM(IF(AX43=1,L43-M43,0),IF(AY43=1,O43-Q43,0),IF(AZ43=1,T43-V43,0),IF(BA43=1,Y43-AA43,0),IF(BB43=1,AD43-AF43,0),IF(BC43=1,AI43-AK43,0))</f>
        <v>0</v>
      </c>
      <c r="AR43" s="6">
        <f>SUM(IF(AX43=31,L43-M43,0),IF(AY43=31,O43-Q43,0),IF(AZ43=31,T43-V43,0),IF(BA43=31,Y43-AA43,0),IF(BB43=31,AD43-AF43,0),IF(BC43=31,AI43-AK43,0))</f>
        <v>0</v>
      </c>
      <c r="AS43" s="6">
        <f>SUM(IF(AX43=61,L43-M43,0),IF(AY43=61,O43-Q43,0),IF(AZ43=61,T43-V43,0),IF(BA43=61,Y43-AA43,0),IF(BB43=61,AD43-AF43,0),IF(BC43=61,AI43-AK43,0))</f>
        <v>0</v>
      </c>
      <c r="AT43" s="6">
        <f>SUM(IF(AX43=91,L43-M43,0),IF(AY43=91,O43-Q43,0),IF(AZ43=91,T43-V43,0),IF(BA43=91,Y43-AA43,0),IF(BB43=91,AD43-AF43,0),IF(BC43=91,AI43-AK43,0))</f>
        <v>0</v>
      </c>
      <c r="AU43" s="6">
        <f>SUM(IF(AX43=120,L43-M43,0),IF(AY43=120,O43-Q43,0),IF(AZ43=120,T43-V43,0),IF(BA43=120,Y43-AA43,0),IF(BB43=120,AD43-AF43,0),IF(BC43=120,AI43-AK43,0))</f>
        <v>0</v>
      </c>
      <c r="AV43" s="15">
        <f t="shared" si="0"/>
        <v>0</v>
      </c>
      <c r="AX43" s="35">
        <f t="shared" si="1"/>
        <v>120</v>
      </c>
      <c r="AY43" s="35">
        <f t="shared" si="2"/>
        <v>120</v>
      </c>
      <c r="AZ43" s="35">
        <f t="shared" si="3"/>
        <v>120</v>
      </c>
      <c r="BA43" s="35">
        <f>IF(AND(($A$2-X43)&lt;=30,($A$2-X43)&gt;=1),1,IF(AND(($A$2-X43)&lt;=60,($A$2-X43)&gt;=31),31,IF(AND(($A$2-X43)&lt;=90,($A$2-X43)&gt;=61),61,IF(AND(($A$2-X43)&lt;=120,($A$2-X43)&gt;=91),91,IF(($A$2-X43)&gt;=120,120,0)))))</f>
        <v>120</v>
      </c>
      <c r="BB43" s="35">
        <f>IF(AND(($A$2-AC43)&lt;=30,($A$2-AC43)&gt;=1),1,IF(AND(($A$2-AC43)&lt;=60,($A$2-AC43)&gt;=31),31,IF(AND(($A$2-AC43)&lt;=90,($A$2-AC43)&gt;=61),61,IF(AND(($A$2-AC43)&lt;=120,($A$2-AC43)&gt;=91),91,IF(($A$2-AC43)&gt;=120,120,0)))))</f>
        <v>120</v>
      </c>
      <c r="BC43" s="35">
        <f>IF(AND(($A$2-AH43)&lt;=30,($A$2-AH43)&gt;=1),1,IF(AND(($A$2-AH43)&lt;=60,($A$2-AH43)&gt;=31),31,IF(AND(($A$2-AH43)&lt;=90,($A$2-AH43)&gt;=61),61,IF(AND(($A$2-AH43)&lt;=120,($A$2-AH43)&gt;=91),91,IF(($A$2-AH43)&gt;=120,120,0)))))</f>
        <v>120</v>
      </c>
      <c r="BD43" s="89"/>
    </row>
    <row r="44" spans="1:56" ht="12.75">
      <c r="A44" s="92" t="s">
        <v>479</v>
      </c>
      <c r="B44" s="92" t="s">
        <v>479</v>
      </c>
      <c r="C44" s="60" t="s">
        <v>480</v>
      </c>
      <c r="D44" s="9" t="s">
        <v>481</v>
      </c>
      <c r="E44" t="s">
        <v>482</v>
      </c>
      <c r="F44" s="52" t="s">
        <v>158</v>
      </c>
      <c r="G44" s="52">
        <v>78212</v>
      </c>
      <c r="H44" s="67"/>
      <c r="I44" s="44"/>
      <c r="J44" s="58"/>
      <c r="K44" s="115"/>
      <c r="L44" s="110"/>
      <c r="M44" s="5"/>
      <c r="N44" s="120"/>
      <c r="O44" s="122"/>
      <c r="P44" s="125"/>
      <c r="Q44" s="6"/>
      <c r="R44" s="99"/>
      <c r="S44" s="293"/>
      <c r="T44" s="129"/>
      <c r="U44" s="113"/>
      <c r="V44" s="6"/>
      <c r="W44" s="99"/>
      <c r="X44" s="143"/>
      <c r="Y44" s="5"/>
      <c r="Z44" s="113"/>
      <c r="AA44" s="6"/>
      <c r="AB44" s="99"/>
      <c r="AC44" s="261"/>
      <c r="AD44" s="151"/>
      <c r="AE44" s="108"/>
      <c r="AF44" s="156"/>
      <c r="AG44" s="157"/>
      <c r="AH44" s="261">
        <v>39617</v>
      </c>
      <c r="AI44" s="151">
        <v>150</v>
      </c>
      <c r="AM44" s="261"/>
      <c r="AN44" s="110"/>
      <c r="AO44" s="1"/>
      <c r="AP44" s="355"/>
      <c r="AQ44" s="14">
        <f t="shared" si="5"/>
        <v>0</v>
      </c>
      <c r="AR44" s="6">
        <f t="shared" si="6"/>
        <v>0</v>
      </c>
      <c r="AS44" s="6">
        <f t="shared" si="7"/>
        <v>150</v>
      </c>
      <c r="AT44" s="6">
        <f t="shared" si="8"/>
        <v>0</v>
      </c>
      <c r="AU44" s="6">
        <f t="shared" si="9"/>
        <v>0</v>
      </c>
      <c r="AV44" s="15">
        <f aca="true" t="shared" si="12" ref="AV44:AV81">SUM(AQ44:AU44)</f>
        <v>150</v>
      </c>
      <c r="AX44" s="35">
        <f aca="true" t="shared" si="13" ref="AX44:AX83">IF(AND(($A$2-K44)&lt;=30,($A$2-K44)&gt;=1),1,IF(AND(($A$2-K44)&lt;=60,($A$2-K44)&gt;=31),31,IF(AND(($A$2-K44)&lt;=90,($A$2-K44)&gt;=61),61,IF(AND(($A$2-K44)&lt;=120,($A$2-K44)&gt;=91),91,IF(($A$2-K44)&gt;=120,120,0)))))</f>
        <v>120</v>
      </c>
      <c r="AY44" s="35">
        <f aca="true" t="shared" si="14" ref="AY44:AY83">IF(AND(($A$2-N44)&lt;=30,($A$2-N44)&gt;=1),1,IF(AND(($A$2-N44)&lt;=60,($A$2-N44)&gt;=31),31,IF(AND(($A$2-N44)&lt;=90,($A$2-N44)&gt;=61),61,IF(AND(($A$2-N44)&lt;=120,($A$2-N44)&gt;=91),91,IF(($A$2-N44)&gt;=120,120,0)))))</f>
        <v>120</v>
      </c>
      <c r="AZ44" s="35">
        <f aca="true" t="shared" si="15" ref="AZ44:AZ83">IF(AND(($A$2-S44)&lt;=30,($A$2-S44)&gt;=1),1,IF(AND(($A$2-S44)&lt;=60,($A$2-S44)&gt;=31),31,IF(AND(($A$2-S44)&lt;=90,($A$2-S44)&gt;=61),61,IF(AND(($A$2-S44)&lt;=120,($A$2-S44)&gt;=91),91,IF(($A$2-S44)&gt;=120,120,0)))))</f>
        <v>120</v>
      </c>
      <c r="BA44" s="35">
        <f t="shared" si="4"/>
        <v>120</v>
      </c>
      <c r="BB44" s="35">
        <f t="shared" si="10"/>
        <v>120</v>
      </c>
      <c r="BC44" s="35">
        <f t="shared" si="11"/>
        <v>61</v>
      </c>
      <c r="BD44" s="89"/>
    </row>
    <row r="45" spans="1:56" s="160" customFormat="1" ht="12.75" hidden="1">
      <c r="A45" s="175" t="s">
        <v>263</v>
      </c>
      <c r="B45" s="175"/>
      <c r="C45" s="231" t="s">
        <v>43</v>
      </c>
      <c r="D45" s="198" t="s">
        <v>142</v>
      </c>
      <c r="E45" s="160" t="s">
        <v>183</v>
      </c>
      <c r="F45" s="178" t="s">
        <v>143</v>
      </c>
      <c r="G45" s="178" t="s">
        <v>144</v>
      </c>
      <c r="H45" s="232">
        <v>8889465338</v>
      </c>
      <c r="I45" s="233" t="s">
        <v>81</v>
      </c>
      <c r="J45" s="234"/>
      <c r="K45" s="182">
        <v>37854</v>
      </c>
      <c r="L45" s="183">
        <v>1000</v>
      </c>
      <c r="M45" s="184">
        <v>1000</v>
      </c>
      <c r="N45" s="185">
        <v>38230</v>
      </c>
      <c r="O45" s="183">
        <v>0</v>
      </c>
      <c r="P45" s="186"/>
      <c r="Q45" s="194"/>
      <c r="R45" s="99"/>
      <c r="S45" s="263"/>
      <c r="T45" s="183"/>
      <c r="U45" s="188"/>
      <c r="V45" s="194"/>
      <c r="W45" s="99"/>
      <c r="X45" s="189">
        <v>38923</v>
      </c>
      <c r="Y45" s="184"/>
      <c r="Z45" s="188"/>
      <c r="AA45" s="194"/>
      <c r="AB45" s="99"/>
      <c r="AC45" s="261">
        <v>39263</v>
      </c>
      <c r="AD45" s="191"/>
      <c r="AE45" s="190"/>
      <c r="AF45" s="192"/>
      <c r="AG45" s="157"/>
      <c r="AH45" s="261">
        <v>39491</v>
      </c>
      <c r="AI45" s="191"/>
      <c r="AJ45"/>
      <c r="AK45" s="330"/>
      <c r="AL45" s="330"/>
      <c r="AM45" s="261">
        <v>39582</v>
      </c>
      <c r="AN45" s="183"/>
      <c r="AO45" s="1"/>
      <c r="AP45" s="355"/>
      <c r="AQ45" s="14">
        <f t="shared" si="5"/>
        <v>0</v>
      </c>
      <c r="AR45" s="6">
        <f t="shared" si="6"/>
        <v>0</v>
      </c>
      <c r="AS45" s="6">
        <f t="shared" si="7"/>
        <v>0</v>
      </c>
      <c r="AT45" s="6">
        <f t="shared" si="8"/>
        <v>0</v>
      </c>
      <c r="AU45" s="6">
        <f t="shared" si="9"/>
        <v>0</v>
      </c>
      <c r="AV45" s="195">
        <f t="shared" si="12"/>
        <v>0</v>
      </c>
      <c r="AX45" s="196">
        <f t="shared" si="13"/>
        <v>120</v>
      </c>
      <c r="AY45" s="196">
        <f t="shared" si="14"/>
        <v>120</v>
      </c>
      <c r="AZ45" s="196">
        <f t="shared" si="15"/>
        <v>120</v>
      </c>
      <c r="BA45" s="35">
        <f t="shared" si="4"/>
        <v>120</v>
      </c>
      <c r="BB45" s="35">
        <f t="shared" si="10"/>
        <v>120</v>
      </c>
      <c r="BC45" s="35">
        <f t="shared" si="11"/>
        <v>120</v>
      </c>
      <c r="BD45" s="177"/>
    </row>
    <row r="46" spans="1:56" s="160" customFormat="1" ht="12.75" hidden="1">
      <c r="A46" s="174" t="s">
        <v>251</v>
      </c>
      <c r="B46" s="174"/>
      <c r="C46" s="174" t="s">
        <v>48</v>
      </c>
      <c r="D46" s="176" t="s">
        <v>146</v>
      </c>
      <c r="E46" s="177" t="s">
        <v>184</v>
      </c>
      <c r="F46" s="178" t="s">
        <v>123</v>
      </c>
      <c r="G46" s="178">
        <v>94065</v>
      </c>
      <c r="H46" s="240">
        <v>6506220860</v>
      </c>
      <c r="I46" s="233" t="s">
        <v>83</v>
      </c>
      <c r="J46" s="181" t="s">
        <v>44</v>
      </c>
      <c r="K46" s="182"/>
      <c r="L46" s="183">
        <v>0</v>
      </c>
      <c r="M46" s="184">
        <v>0</v>
      </c>
      <c r="N46" s="185">
        <v>38230</v>
      </c>
      <c r="O46" s="237">
        <v>0</v>
      </c>
      <c r="P46" s="186"/>
      <c r="Q46" s="194"/>
      <c r="R46" s="99"/>
      <c r="S46" s="292">
        <v>38456</v>
      </c>
      <c r="T46" s="183"/>
      <c r="U46" s="188"/>
      <c r="V46" s="194"/>
      <c r="W46" s="99"/>
      <c r="X46" s="189">
        <v>38923</v>
      </c>
      <c r="Y46" s="184"/>
      <c r="Z46" s="188"/>
      <c r="AA46" s="194"/>
      <c r="AB46" s="99"/>
      <c r="AC46" s="261">
        <v>39263</v>
      </c>
      <c r="AD46" s="191"/>
      <c r="AE46" s="190"/>
      <c r="AF46" s="192"/>
      <c r="AG46" s="157"/>
      <c r="AH46" s="261">
        <v>39491</v>
      </c>
      <c r="AI46" s="191"/>
      <c r="AJ46"/>
      <c r="AK46" s="330"/>
      <c r="AL46" s="330"/>
      <c r="AM46" s="261">
        <v>39582</v>
      </c>
      <c r="AN46" s="183"/>
      <c r="AO46" s="1"/>
      <c r="AP46" s="355"/>
      <c r="AQ46" s="14">
        <f t="shared" si="5"/>
        <v>0</v>
      </c>
      <c r="AR46" s="6">
        <f t="shared" si="6"/>
        <v>0</v>
      </c>
      <c r="AS46" s="6">
        <f t="shared" si="7"/>
        <v>0</v>
      </c>
      <c r="AT46" s="6">
        <f t="shared" si="8"/>
        <v>0</v>
      </c>
      <c r="AU46" s="6">
        <f t="shared" si="9"/>
        <v>0</v>
      </c>
      <c r="AV46" s="195">
        <f t="shared" si="12"/>
        <v>0</v>
      </c>
      <c r="AX46" s="196">
        <f t="shared" si="13"/>
        <v>120</v>
      </c>
      <c r="AY46" s="196">
        <f t="shared" si="14"/>
        <v>120</v>
      </c>
      <c r="AZ46" s="196">
        <f t="shared" si="15"/>
        <v>120</v>
      </c>
      <c r="BA46" s="35">
        <f t="shared" si="4"/>
        <v>120</v>
      </c>
      <c r="BB46" s="35">
        <f t="shared" si="10"/>
        <v>120</v>
      </c>
      <c r="BC46" s="35">
        <f t="shared" si="11"/>
        <v>120</v>
      </c>
      <c r="BD46" s="177"/>
    </row>
    <row r="47" spans="1:56" s="160" customFormat="1" ht="12.75" hidden="1">
      <c r="A47" s="174" t="s">
        <v>54</v>
      </c>
      <c r="B47" s="174"/>
      <c r="C47" s="174" t="s">
        <v>241</v>
      </c>
      <c r="D47" s="176" t="s">
        <v>283</v>
      </c>
      <c r="E47" s="177" t="s">
        <v>160</v>
      </c>
      <c r="F47" s="178" t="s">
        <v>149</v>
      </c>
      <c r="G47" s="178" t="s">
        <v>284</v>
      </c>
      <c r="H47" s="240">
        <v>2028852679</v>
      </c>
      <c r="I47" s="180" t="s">
        <v>88</v>
      </c>
      <c r="J47" s="236" t="s">
        <v>242</v>
      </c>
      <c r="K47" s="182"/>
      <c r="L47" s="183">
        <v>0</v>
      </c>
      <c r="M47" s="184">
        <v>0</v>
      </c>
      <c r="N47" s="185">
        <v>38230</v>
      </c>
      <c r="O47" s="237">
        <v>250</v>
      </c>
      <c r="P47" s="186">
        <v>38475</v>
      </c>
      <c r="Q47" s="194">
        <v>250</v>
      </c>
      <c r="R47" s="99"/>
      <c r="S47" s="292">
        <v>38456</v>
      </c>
      <c r="T47" s="258">
        <v>0</v>
      </c>
      <c r="U47" s="188"/>
      <c r="V47" s="194"/>
      <c r="W47" s="99"/>
      <c r="X47" s="189">
        <v>38923</v>
      </c>
      <c r="Y47" s="184">
        <v>0</v>
      </c>
      <c r="Z47" s="188">
        <v>39042</v>
      </c>
      <c r="AA47" s="303">
        <v>0</v>
      </c>
      <c r="AB47" s="99"/>
      <c r="AC47" s="261">
        <v>39263</v>
      </c>
      <c r="AD47" s="191"/>
      <c r="AE47" s="190"/>
      <c r="AF47" s="192"/>
      <c r="AG47" s="157"/>
      <c r="AH47" s="261">
        <v>39491</v>
      </c>
      <c r="AI47" s="191"/>
      <c r="AJ47"/>
      <c r="AK47" s="330"/>
      <c r="AL47" s="330"/>
      <c r="AM47" s="261">
        <v>39582</v>
      </c>
      <c r="AN47" s="183"/>
      <c r="AO47" s="1"/>
      <c r="AP47" s="355"/>
      <c r="AQ47" s="14">
        <f t="shared" si="5"/>
        <v>0</v>
      </c>
      <c r="AR47" s="6">
        <f t="shared" si="6"/>
        <v>0</v>
      </c>
      <c r="AS47" s="6">
        <f t="shared" si="7"/>
        <v>0</v>
      </c>
      <c r="AT47" s="6">
        <f t="shared" si="8"/>
        <v>0</v>
      </c>
      <c r="AU47" s="6">
        <f t="shared" si="9"/>
        <v>0</v>
      </c>
      <c r="AV47" s="195">
        <f t="shared" si="12"/>
        <v>0</v>
      </c>
      <c r="AX47" s="196">
        <f t="shared" si="13"/>
        <v>120</v>
      </c>
      <c r="AY47" s="196">
        <f t="shared" si="14"/>
        <v>120</v>
      </c>
      <c r="AZ47" s="196">
        <f t="shared" si="15"/>
        <v>120</v>
      </c>
      <c r="BA47" s="35">
        <f t="shared" si="4"/>
        <v>120</v>
      </c>
      <c r="BB47" s="35">
        <f t="shared" si="10"/>
        <v>120</v>
      </c>
      <c r="BC47" s="35">
        <f t="shared" si="11"/>
        <v>120</v>
      </c>
      <c r="BD47" s="177"/>
    </row>
    <row r="48" spans="1:56" ht="12.75">
      <c r="A48" s="141" t="s">
        <v>368</v>
      </c>
      <c r="B48" s="141" t="s">
        <v>368</v>
      </c>
      <c r="C48" s="60" t="s">
        <v>449</v>
      </c>
      <c r="D48" s="9" t="s">
        <v>290</v>
      </c>
      <c r="E48" s="36" t="s">
        <v>291</v>
      </c>
      <c r="F48" s="52" t="s">
        <v>155</v>
      </c>
      <c r="G48" s="148" t="s">
        <v>292</v>
      </c>
      <c r="H48" s="67" t="s">
        <v>293</v>
      </c>
      <c r="I48" s="45" t="s">
        <v>450</v>
      </c>
      <c r="J48" s="58" t="s">
        <v>451</v>
      </c>
      <c r="K48" s="115"/>
      <c r="L48" s="110">
        <v>0</v>
      </c>
      <c r="M48" s="5">
        <v>0</v>
      </c>
      <c r="N48" s="169"/>
      <c r="O48" s="169"/>
      <c r="P48" s="169"/>
      <c r="Q48" s="6">
        <v>0</v>
      </c>
      <c r="R48" s="99"/>
      <c r="S48" s="293"/>
      <c r="T48" s="129">
        <f>O48</f>
        <v>0</v>
      </c>
      <c r="U48" s="113"/>
      <c r="V48" s="6"/>
      <c r="W48" s="99"/>
      <c r="X48" s="143">
        <v>38959</v>
      </c>
      <c r="Y48" s="5">
        <v>1000</v>
      </c>
      <c r="Z48" s="113">
        <v>38983</v>
      </c>
      <c r="AA48" s="6">
        <v>1000</v>
      </c>
      <c r="AB48" s="99"/>
      <c r="AC48" s="261">
        <v>39263</v>
      </c>
      <c r="AD48" s="151">
        <v>500</v>
      </c>
      <c r="AE48" s="108">
        <v>39548</v>
      </c>
      <c r="AF48" s="156">
        <v>500</v>
      </c>
      <c r="AG48" s="157"/>
      <c r="AH48" s="261">
        <v>39491</v>
      </c>
      <c r="AI48" s="151">
        <v>500</v>
      </c>
      <c r="AJ48" s="1">
        <v>39548</v>
      </c>
      <c r="AK48" s="330">
        <v>500</v>
      </c>
      <c r="AM48" s="261">
        <v>39582</v>
      </c>
      <c r="AN48" s="110"/>
      <c r="AO48" s="1"/>
      <c r="AP48" s="355"/>
      <c r="AQ48" s="14">
        <f t="shared" si="5"/>
        <v>0</v>
      </c>
      <c r="AR48" s="6">
        <f t="shared" si="6"/>
        <v>0</v>
      </c>
      <c r="AS48" s="6">
        <f t="shared" si="7"/>
        <v>0</v>
      </c>
      <c r="AT48" s="6">
        <f t="shared" si="8"/>
        <v>0</v>
      </c>
      <c r="AU48" s="6">
        <f t="shared" si="9"/>
        <v>0</v>
      </c>
      <c r="AV48" s="15">
        <f t="shared" si="12"/>
        <v>0</v>
      </c>
      <c r="AX48" s="35">
        <f t="shared" si="13"/>
        <v>120</v>
      </c>
      <c r="AY48" s="35">
        <f t="shared" si="14"/>
        <v>120</v>
      </c>
      <c r="AZ48" s="35">
        <f t="shared" si="15"/>
        <v>120</v>
      </c>
      <c r="BA48" s="35">
        <f t="shared" si="4"/>
        <v>120</v>
      </c>
      <c r="BB48" s="35">
        <f t="shared" si="10"/>
        <v>120</v>
      </c>
      <c r="BC48" s="35">
        <f t="shared" si="11"/>
        <v>120</v>
      </c>
      <c r="BD48" s="89"/>
    </row>
    <row r="49" spans="1:56" ht="12.75">
      <c r="A49" s="92" t="s">
        <v>429</v>
      </c>
      <c r="B49" s="141" t="s">
        <v>430</v>
      </c>
      <c r="C49" s="60" t="s">
        <v>431</v>
      </c>
      <c r="D49" s="91" t="s">
        <v>452</v>
      </c>
      <c r="E49" s="36" t="s">
        <v>170</v>
      </c>
      <c r="F49" s="52" t="s">
        <v>122</v>
      </c>
      <c r="G49" s="52">
        <v>10010</v>
      </c>
      <c r="H49" s="52" t="s">
        <v>432</v>
      </c>
      <c r="I49" s="44" t="s">
        <v>433</v>
      </c>
      <c r="J49" s="58" t="s">
        <v>453</v>
      </c>
      <c r="K49" s="115"/>
      <c r="L49" s="110"/>
      <c r="M49" s="5"/>
      <c r="N49" s="120"/>
      <c r="O49" s="122"/>
      <c r="P49" s="128"/>
      <c r="Q49" s="289"/>
      <c r="R49" s="300"/>
      <c r="S49" s="293"/>
      <c r="T49" s="129"/>
      <c r="U49" s="113"/>
      <c r="V49" s="6"/>
      <c r="W49" s="99"/>
      <c r="X49" s="143"/>
      <c r="Y49" s="5"/>
      <c r="Z49" s="110"/>
      <c r="AA49" s="147"/>
      <c r="AB49" s="99"/>
      <c r="AC49" s="345"/>
      <c r="AD49" s="153"/>
      <c r="AE49" s="108"/>
      <c r="AF49" s="156"/>
      <c r="AG49" s="157"/>
      <c r="AH49" s="261">
        <v>39553</v>
      </c>
      <c r="AI49" s="153">
        <v>150</v>
      </c>
      <c r="AJ49" s="1">
        <v>39557</v>
      </c>
      <c r="AK49" s="330">
        <v>150</v>
      </c>
      <c r="AM49" s="261">
        <v>39582</v>
      </c>
      <c r="AN49" s="347"/>
      <c r="AO49" s="1"/>
      <c r="AP49" s="355"/>
      <c r="AQ49" s="14">
        <f>SUM(IF(AX49=1,L49-M49,0),IF(AY49=1,O49-Q49,0),IF(AZ49=1,T49-V49,0),IF(BA49=1,Y49-AA49,0),IF(BB49=1,AD49-AF49,0),IF(BC49=1,AI49-AK49,0))</f>
        <v>0</v>
      </c>
      <c r="AR49" s="6">
        <f>SUM(IF(AX49=31,L49-M49,0),IF(AY49=31,O49-Q49,0),IF(AZ49=31,T49-V49,0),IF(BA49=31,Y49-AA49,0),IF(BB49=31,AD49-AF49,0),IF(BC49=31,AI49-AK49,0))</f>
        <v>0</v>
      </c>
      <c r="AS49" s="6">
        <f>SUM(IF(AX49=61,L49-M49,0),IF(AY49=61,O49-Q49,0),IF(AZ49=61,T49-V49,0),IF(BA49=61,Y49-AA49,0),IF(BB49=61,AD49-AF49,0),IF(BC49=61,AI49-AK49,0))</f>
        <v>0</v>
      </c>
      <c r="AT49" s="6">
        <f>SUM(IF(AX49=91,L49-M49,0),IF(AY49=91,O49-Q49,0),IF(AZ49=91,T49-V49,0),IF(BA49=91,Y49-AA49,0),IF(BB49=91,AD49-AF49,0),IF(BC49=91,AI49-AK49,0))</f>
        <v>0</v>
      </c>
      <c r="AU49" s="6">
        <f>SUM(IF(AX49=120,L49-M49,0),IF(AY49=120,O49-Q49,0),IF(AZ49=120,T49-V49,0),IF(BA49=120,Y49-AA49,0),IF(BB49=120,AD49-AF49,0),IF(BC49=120,AI49-AK49,0))</f>
        <v>0</v>
      </c>
      <c r="AV49" s="15">
        <f>SUM(AQ49:AU49)</f>
        <v>0</v>
      </c>
      <c r="AW49" s="149"/>
      <c r="AX49" s="35">
        <f>IF(AND(($A$2-K49)&lt;=30,($A$2-K49)&gt;=1),1,IF(AND(($A$2-K49)&lt;=60,($A$2-K49)&gt;=31),31,IF(AND(($A$2-K49)&lt;=90,($A$2-K49)&gt;=61),61,IF(AND(($A$2-K49)&lt;=120,($A$2-K49)&gt;=91),91,IF(($A$2-K49)&gt;=120,120,0)))))</f>
        <v>120</v>
      </c>
      <c r="AY49" s="35">
        <f>IF(AND(($A$2-N49)&lt;=30,($A$2-N49)&gt;=1),1,IF(AND(($A$2-N49)&lt;=60,($A$2-N49)&gt;=31),31,IF(AND(($A$2-N49)&lt;=90,($A$2-N49)&gt;=61),61,IF(AND(($A$2-N49)&lt;=120,($A$2-N49)&gt;=91),91,IF(($A$2-N49)&gt;=120,120,0)))))</f>
        <v>120</v>
      </c>
      <c r="AZ49" s="35">
        <f>IF(AND(($A$2-S49)&lt;=30,($A$2-S49)&gt;=1),1,IF(AND(($A$2-S49)&lt;=60,($A$2-S49)&gt;=31),31,IF(AND(($A$2-S49)&lt;=90,($A$2-S49)&gt;=61),61,IF(AND(($A$2-S49)&lt;=120,($A$2-S49)&gt;=91),91,IF(($A$2-S49)&gt;=120,120,0)))))</f>
        <v>120</v>
      </c>
      <c r="BA49" s="35">
        <f>IF(AND(($A$2-X49)&lt;=30,($A$2-X49)&gt;=1),1,IF(AND(($A$2-X49)&lt;=60,($A$2-X49)&gt;=31),31,IF(AND(($A$2-X49)&lt;=90,($A$2-X49)&gt;=61),61,IF(AND(($A$2-X49)&lt;=120,($A$2-X49)&gt;=91),91,IF(($A$2-X49)&gt;=120,120,0)))))</f>
        <v>120</v>
      </c>
      <c r="BB49" s="35">
        <f>IF(AND(($A$2-AC49)&lt;=30,($A$2-AC49)&gt;=1),1,IF(AND(($A$2-AC49)&lt;=60,($A$2-AC49)&gt;=31),31,IF(AND(($A$2-AC49)&lt;=90,($A$2-AC49)&gt;=61),61,IF(AND(($A$2-AC49)&lt;=120,($A$2-AC49)&gt;=91),91,IF(($A$2-AC49)&gt;=120,120,0)))))</f>
        <v>120</v>
      </c>
      <c r="BC49" s="35">
        <f>IF(AND(($A$2-AH49)&lt;=30,($A$2-AH49)&gt;=1),1,IF(AND(($A$2-AH49)&lt;=60,($A$2-AH49)&gt;=31),31,IF(AND(($A$2-AH49)&lt;=90,($A$2-AH49)&gt;=61),61,IF(AND(($A$2-AH49)&lt;=120,($A$2-AH49)&gt;=91),91,IF(($A$2-AH49)&gt;=120,120,0)))))</f>
        <v>120</v>
      </c>
      <c r="BD49" s="89"/>
    </row>
    <row r="50" spans="1:56" s="102" customFormat="1" ht="12.75">
      <c r="A50" s="92" t="s">
        <v>412</v>
      </c>
      <c r="B50" s="141" t="s">
        <v>369</v>
      </c>
      <c r="C50" s="92" t="s">
        <v>470</v>
      </c>
      <c r="D50" s="132" t="s">
        <v>471</v>
      </c>
      <c r="E50" s="102" t="s">
        <v>185</v>
      </c>
      <c r="F50" s="95" t="s">
        <v>137</v>
      </c>
      <c r="G50" s="95">
        <v>98110</v>
      </c>
      <c r="H50" s="106">
        <v>2068420216</v>
      </c>
      <c r="I50" s="97" t="s">
        <v>89</v>
      </c>
      <c r="J50" s="98" t="s">
        <v>472</v>
      </c>
      <c r="K50" s="116">
        <v>37784</v>
      </c>
      <c r="L50" s="111">
        <v>750</v>
      </c>
      <c r="M50" s="100">
        <v>750</v>
      </c>
      <c r="N50" s="121">
        <v>38230</v>
      </c>
      <c r="O50" s="111">
        <f>L50</f>
        <v>750</v>
      </c>
      <c r="P50" s="126">
        <v>38248</v>
      </c>
      <c r="Q50" s="99">
        <v>750</v>
      </c>
      <c r="R50" s="99"/>
      <c r="S50" s="295">
        <v>38456</v>
      </c>
      <c r="T50" s="253">
        <f>O50</f>
        <v>750</v>
      </c>
      <c r="U50" s="131">
        <v>38608</v>
      </c>
      <c r="V50" s="99">
        <v>750</v>
      </c>
      <c r="W50" s="99"/>
      <c r="X50" s="145">
        <v>38923</v>
      </c>
      <c r="Y50" s="100">
        <v>750</v>
      </c>
      <c r="Z50" s="131">
        <v>38951</v>
      </c>
      <c r="AA50" s="308">
        <v>750</v>
      </c>
      <c r="AB50" s="99"/>
      <c r="AC50" s="261">
        <v>39263</v>
      </c>
      <c r="AD50" s="152">
        <v>1000</v>
      </c>
      <c r="AE50" s="146">
        <v>39288</v>
      </c>
      <c r="AF50" s="157">
        <v>1000</v>
      </c>
      <c r="AG50" s="157"/>
      <c r="AH50" s="261">
        <v>39491</v>
      </c>
      <c r="AI50" s="152">
        <v>1000</v>
      </c>
      <c r="AJ50" s="1">
        <v>39597</v>
      </c>
      <c r="AK50" s="330">
        <v>1000</v>
      </c>
      <c r="AL50" s="330"/>
      <c r="AM50" s="261">
        <v>39582</v>
      </c>
      <c r="AN50" s="111"/>
      <c r="AO50" s="1"/>
      <c r="AP50" s="355"/>
      <c r="AQ50" s="14">
        <f t="shared" si="5"/>
        <v>0</v>
      </c>
      <c r="AR50" s="6">
        <f t="shared" si="6"/>
        <v>0</v>
      </c>
      <c r="AS50" s="6">
        <f t="shared" si="7"/>
        <v>0</v>
      </c>
      <c r="AT50" s="6">
        <f t="shared" si="8"/>
        <v>0</v>
      </c>
      <c r="AU50" s="6">
        <f t="shared" si="9"/>
        <v>0</v>
      </c>
      <c r="AV50" s="101">
        <f t="shared" si="12"/>
        <v>0</v>
      </c>
      <c r="AW50" s="160"/>
      <c r="AX50" s="103">
        <f t="shared" si="13"/>
        <v>120</v>
      </c>
      <c r="AY50" s="103">
        <f t="shared" si="14"/>
        <v>120</v>
      </c>
      <c r="AZ50" s="103">
        <f t="shared" si="15"/>
        <v>120</v>
      </c>
      <c r="BA50" s="35">
        <f t="shared" si="4"/>
        <v>120</v>
      </c>
      <c r="BB50" s="35">
        <f t="shared" si="10"/>
        <v>120</v>
      </c>
      <c r="BC50" s="35">
        <f t="shared" si="11"/>
        <v>120</v>
      </c>
      <c r="BD50" s="94"/>
    </row>
    <row r="51" spans="1:56" ht="12.75">
      <c r="A51" s="141" t="s">
        <v>378</v>
      </c>
      <c r="B51" s="141" t="s">
        <v>379</v>
      </c>
      <c r="C51" s="60" t="s">
        <v>48</v>
      </c>
      <c r="D51" s="9" t="s">
        <v>133</v>
      </c>
      <c r="E51" t="s">
        <v>178</v>
      </c>
      <c r="F51" s="52" t="s">
        <v>134</v>
      </c>
      <c r="G51" s="52">
        <v>80201</v>
      </c>
      <c r="H51" s="69" t="s">
        <v>198</v>
      </c>
      <c r="I51" s="44" t="s">
        <v>74</v>
      </c>
      <c r="J51" s="57" t="s">
        <v>44</v>
      </c>
      <c r="K51" s="115">
        <v>37797</v>
      </c>
      <c r="L51" s="110">
        <v>1000</v>
      </c>
      <c r="M51" s="5">
        <v>1000</v>
      </c>
      <c r="N51" s="120">
        <v>38230</v>
      </c>
      <c r="O51" s="110">
        <f>L51</f>
        <v>1000</v>
      </c>
      <c r="P51" s="125">
        <v>38261</v>
      </c>
      <c r="Q51" s="6">
        <v>1000</v>
      </c>
      <c r="R51" s="99"/>
      <c r="S51" s="293">
        <v>38456</v>
      </c>
      <c r="T51" s="129">
        <f>O51</f>
        <v>1000</v>
      </c>
      <c r="U51" s="113">
        <v>38475</v>
      </c>
      <c r="V51" s="6">
        <v>1000</v>
      </c>
      <c r="W51" s="99"/>
      <c r="X51" s="143">
        <v>38923</v>
      </c>
      <c r="Y51" s="5">
        <v>1000</v>
      </c>
      <c r="Z51" s="113">
        <v>38940</v>
      </c>
      <c r="AA51" s="147">
        <v>1000</v>
      </c>
      <c r="AB51" s="99"/>
      <c r="AC51" s="261">
        <v>39263</v>
      </c>
      <c r="AD51" s="151">
        <v>1000</v>
      </c>
      <c r="AE51" s="108">
        <v>39343</v>
      </c>
      <c r="AF51" s="156">
        <v>1000</v>
      </c>
      <c r="AG51" s="157"/>
      <c r="AH51" s="261">
        <v>39491</v>
      </c>
      <c r="AI51" s="151"/>
      <c r="AM51" s="261">
        <v>39582</v>
      </c>
      <c r="AN51" s="110"/>
      <c r="AO51" s="1"/>
      <c r="AP51" s="355"/>
      <c r="AQ51" s="14">
        <f t="shared" si="5"/>
        <v>0</v>
      </c>
      <c r="AR51" s="6">
        <f t="shared" si="6"/>
        <v>0</v>
      </c>
      <c r="AS51" s="6">
        <f t="shared" si="7"/>
        <v>0</v>
      </c>
      <c r="AT51" s="6">
        <f t="shared" si="8"/>
        <v>0</v>
      </c>
      <c r="AU51" s="6">
        <f t="shared" si="9"/>
        <v>0</v>
      </c>
      <c r="AV51" s="15">
        <f t="shared" si="12"/>
        <v>0</v>
      </c>
      <c r="AX51" s="35">
        <f t="shared" si="13"/>
        <v>120</v>
      </c>
      <c r="AY51" s="35">
        <f t="shared" si="14"/>
        <v>120</v>
      </c>
      <c r="AZ51" s="35">
        <f t="shared" si="15"/>
        <v>120</v>
      </c>
      <c r="BA51" s="35">
        <f t="shared" si="4"/>
        <v>120</v>
      </c>
      <c r="BB51" s="35">
        <f t="shared" si="10"/>
        <v>120</v>
      </c>
      <c r="BC51" s="35">
        <f t="shared" si="11"/>
        <v>120</v>
      </c>
      <c r="BD51" s="89"/>
    </row>
    <row r="52" spans="1:56" s="102" customFormat="1" ht="12.75">
      <c r="A52" s="92" t="s">
        <v>4</v>
      </c>
      <c r="B52" s="92" t="s">
        <v>4</v>
      </c>
      <c r="C52" s="92" t="s">
        <v>0</v>
      </c>
      <c r="D52" s="132" t="s">
        <v>150</v>
      </c>
      <c r="E52" s="102" t="s">
        <v>186</v>
      </c>
      <c r="F52" s="95" t="s">
        <v>134</v>
      </c>
      <c r="G52" s="95">
        <v>80304</v>
      </c>
      <c r="H52" s="106">
        <v>3034489105</v>
      </c>
      <c r="I52" s="97" t="s">
        <v>90</v>
      </c>
      <c r="J52" s="98" t="s">
        <v>1</v>
      </c>
      <c r="K52" s="134">
        <v>37797</v>
      </c>
      <c r="L52" s="111">
        <v>500</v>
      </c>
      <c r="M52" s="100">
        <v>500</v>
      </c>
      <c r="N52" s="254">
        <v>38230</v>
      </c>
      <c r="O52" s="99">
        <f>L52</f>
        <v>500</v>
      </c>
      <c r="P52" s="255">
        <v>38511</v>
      </c>
      <c r="Q52" s="99">
        <v>500</v>
      </c>
      <c r="R52" s="99"/>
      <c r="S52" s="295">
        <v>38456</v>
      </c>
      <c r="T52" s="253">
        <v>500</v>
      </c>
      <c r="U52" s="131">
        <v>38511</v>
      </c>
      <c r="V52" s="99">
        <v>500</v>
      </c>
      <c r="W52" s="99"/>
      <c r="X52" s="145">
        <v>38923</v>
      </c>
      <c r="Y52" s="100">
        <v>1000</v>
      </c>
      <c r="Z52" s="131">
        <v>38947</v>
      </c>
      <c r="AA52" s="308">
        <v>1000</v>
      </c>
      <c r="AB52" s="99"/>
      <c r="AC52" s="261">
        <v>39263</v>
      </c>
      <c r="AD52" s="154">
        <v>1000</v>
      </c>
      <c r="AE52" s="146">
        <v>39350</v>
      </c>
      <c r="AF52" s="157">
        <v>1000</v>
      </c>
      <c r="AG52" s="157"/>
      <c r="AH52" s="261">
        <v>39491</v>
      </c>
      <c r="AI52" s="154">
        <v>1000</v>
      </c>
      <c r="AJ52" s="1">
        <v>39511</v>
      </c>
      <c r="AK52" s="330">
        <v>1000</v>
      </c>
      <c r="AL52" s="330"/>
      <c r="AM52" s="261">
        <v>39582</v>
      </c>
      <c r="AN52" s="348">
        <v>500</v>
      </c>
      <c r="AO52" s="1">
        <v>39604</v>
      </c>
      <c r="AP52" s="355">
        <v>500</v>
      </c>
      <c r="AQ52" s="14">
        <f t="shared" si="5"/>
        <v>0</v>
      </c>
      <c r="AR52" s="6">
        <f t="shared" si="6"/>
        <v>0</v>
      </c>
      <c r="AS52" s="6">
        <f t="shared" si="7"/>
        <v>0</v>
      </c>
      <c r="AT52" s="6">
        <f t="shared" si="8"/>
        <v>0</v>
      </c>
      <c r="AU52" s="6">
        <f t="shared" si="9"/>
        <v>0</v>
      </c>
      <c r="AV52" s="101">
        <f t="shared" si="12"/>
        <v>0</v>
      </c>
      <c r="AW52" s="149"/>
      <c r="AX52" s="103">
        <f t="shared" si="13"/>
        <v>120</v>
      </c>
      <c r="AY52" s="103">
        <f t="shared" si="14"/>
        <v>120</v>
      </c>
      <c r="AZ52" s="103">
        <f t="shared" si="15"/>
        <v>120</v>
      </c>
      <c r="BA52" s="35">
        <f t="shared" si="4"/>
        <v>120</v>
      </c>
      <c r="BB52" s="35">
        <f t="shared" si="10"/>
        <v>120</v>
      </c>
      <c r="BC52" s="35">
        <f t="shared" si="11"/>
        <v>120</v>
      </c>
      <c r="BD52" s="94"/>
    </row>
    <row r="53" spans="1:56" s="102" customFormat="1" ht="12.75">
      <c r="A53" s="92" t="s">
        <v>483</v>
      </c>
      <c r="B53" s="92" t="s">
        <v>484</v>
      </c>
      <c r="C53" s="92"/>
      <c r="D53" s="132" t="s">
        <v>485</v>
      </c>
      <c r="E53" s="102" t="s">
        <v>486</v>
      </c>
      <c r="F53" s="95" t="s">
        <v>155</v>
      </c>
      <c r="G53" s="360" t="s">
        <v>487</v>
      </c>
      <c r="H53" s="106" t="s">
        <v>490</v>
      </c>
      <c r="I53" s="97" t="s">
        <v>488</v>
      </c>
      <c r="J53" s="98" t="s">
        <v>489</v>
      </c>
      <c r="K53" s="134"/>
      <c r="L53" s="111"/>
      <c r="M53" s="100"/>
      <c r="N53" s="254"/>
      <c r="O53" s="99"/>
      <c r="P53" s="255"/>
      <c r="Q53" s="99"/>
      <c r="R53" s="99"/>
      <c r="S53" s="295"/>
      <c r="T53" s="253"/>
      <c r="U53" s="131"/>
      <c r="V53" s="99"/>
      <c r="W53" s="99"/>
      <c r="X53" s="145"/>
      <c r="Y53" s="100"/>
      <c r="Z53" s="131"/>
      <c r="AA53" s="308"/>
      <c r="AB53" s="99"/>
      <c r="AC53" s="261"/>
      <c r="AD53" s="154"/>
      <c r="AE53" s="146"/>
      <c r="AF53" s="157"/>
      <c r="AG53" s="157"/>
      <c r="AH53" s="261">
        <v>39617</v>
      </c>
      <c r="AI53" s="154">
        <v>1000</v>
      </c>
      <c r="AJ53" s="1"/>
      <c r="AK53" s="330"/>
      <c r="AL53" s="330"/>
      <c r="AM53" s="261"/>
      <c r="AN53" s="348"/>
      <c r="AO53" s="1"/>
      <c r="AP53" s="355"/>
      <c r="AQ53" s="14">
        <f>SUM(IF(AX53=1,L53-M53,0),IF(AY53=1,O53-Q53,0),IF(AZ53=1,T53-V53,0),IF(BA53=1,Y53-AA53,0),IF(BB53=1,AD53-AF53,0),IF(BC53=1,AI53-AK53,0))</f>
        <v>0</v>
      </c>
      <c r="AR53" s="6">
        <f>SUM(IF(AX53=31,L53-M53,0),IF(AY53=31,O53-Q53,0),IF(AZ53=31,T53-V53,0),IF(BA53=31,Y53-AA53,0),IF(BB53=31,AD53-AF53,0),IF(BC53=31,AI53-AK53,0))</f>
        <v>0</v>
      </c>
      <c r="AS53" s="6">
        <f>SUM(IF(AX53=61,L53-M53,0),IF(AY53=61,O53-Q53,0),IF(AZ53=61,T53-V53,0),IF(BA53=61,Y53-AA53,0),IF(BB53=61,AD53-AF53,0),IF(BC53=61,AI53-AK53,0))</f>
        <v>1000</v>
      </c>
      <c r="AT53" s="6">
        <f>SUM(IF(AX53=91,L53-M53,0),IF(AY53=91,O53-Q53,0),IF(AZ53=91,T53-V53,0),IF(BA53=91,Y53-AA53,0),IF(BB53=91,AD53-AF53,0),IF(BC53=91,AI53-AK53,0))</f>
        <v>0</v>
      </c>
      <c r="AU53" s="6">
        <f>SUM(IF(AX53=120,L53-M53,0),IF(AY53=120,O53-Q53,0),IF(AZ53=120,T53-V53,0),IF(BA53=120,Y53-AA53,0),IF(BB53=120,AD53-AF53,0),IF(BC53=120,AI53-AK53,0))</f>
        <v>0</v>
      </c>
      <c r="AV53" s="101">
        <f>SUM(AQ53:AU53)</f>
        <v>1000</v>
      </c>
      <c r="AW53" s="149"/>
      <c r="AX53" s="103">
        <f>IF(AND(($A$2-K53)&lt;=30,($A$2-K53)&gt;=1),1,IF(AND(($A$2-K53)&lt;=60,($A$2-K53)&gt;=31),31,IF(AND(($A$2-K53)&lt;=90,($A$2-K53)&gt;=61),61,IF(AND(($A$2-K53)&lt;=120,($A$2-K53)&gt;=91),91,IF(($A$2-K53)&gt;=120,120,0)))))</f>
        <v>120</v>
      </c>
      <c r="AY53" s="103">
        <f>IF(AND(($A$2-N53)&lt;=30,($A$2-N53)&gt;=1),1,IF(AND(($A$2-N53)&lt;=60,($A$2-N53)&gt;=31),31,IF(AND(($A$2-N53)&lt;=90,($A$2-N53)&gt;=61),61,IF(AND(($A$2-N53)&lt;=120,($A$2-N53)&gt;=91),91,IF(($A$2-N53)&gt;=120,120,0)))))</f>
        <v>120</v>
      </c>
      <c r="AZ53" s="103">
        <f>IF(AND(($A$2-S53)&lt;=30,($A$2-S53)&gt;=1),1,IF(AND(($A$2-S53)&lt;=60,($A$2-S53)&gt;=31),31,IF(AND(($A$2-S53)&lt;=90,($A$2-S53)&gt;=61),61,IF(AND(($A$2-S53)&lt;=120,($A$2-S53)&gt;=91),91,IF(($A$2-S53)&gt;=120,120,0)))))</f>
        <v>120</v>
      </c>
      <c r="BA53" s="35">
        <f>IF(AND(($A$2-X53)&lt;=30,($A$2-X53)&gt;=1),1,IF(AND(($A$2-X53)&lt;=60,($A$2-X53)&gt;=31),31,IF(AND(($A$2-X53)&lt;=90,($A$2-X53)&gt;=61),61,IF(AND(($A$2-X53)&lt;=120,($A$2-X53)&gt;=91),91,IF(($A$2-X53)&gt;=120,120,0)))))</f>
        <v>120</v>
      </c>
      <c r="BB53" s="35">
        <f>IF(AND(($A$2-AC53)&lt;=30,($A$2-AC53)&gt;=1),1,IF(AND(($A$2-AC53)&lt;=60,($A$2-AC53)&gt;=31),31,IF(AND(($A$2-AC53)&lt;=90,($A$2-AC53)&gt;=61),61,IF(AND(($A$2-AC53)&lt;=120,($A$2-AC53)&gt;=91),91,IF(($A$2-AC53)&gt;=120,120,0)))))</f>
        <v>120</v>
      </c>
      <c r="BC53" s="35">
        <f>IF(AND(($A$2-AH53)&lt;=30,($A$2-AH53)&gt;=1),1,IF(AND(($A$2-AH53)&lt;=60,($A$2-AH53)&gt;=31),31,IF(AND(($A$2-AH53)&lt;=90,($A$2-AH53)&gt;=61),61,IF(AND(($A$2-AH53)&lt;=120,($A$2-AH53)&gt;=91),91,IF(($A$2-AH53)&gt;=120,120,0)))))</f>
        <v>61</v>
      </c>
      <c r="BD53" s="94"/>
    </row>
    <row r="54" spans="1:56" ht="12.75">
      <c r="A54" s="141" t="s">
        <v>399</v>
      </c>
      <c r="B54" s="141" t="s">
        <v>399</v>
      </c>
      <c r="C54" s="64" t="s">
        <v>400</v>
      </c>
      <c r="D54" s="161" t="s">
        <v>401</v>
      </c>
      <c r="E54" s="36" t="s">
        <v>402</v>
      </c>
      <c r="F54" s="135" t="s">
        <v>403</v>
      </c>
      <c r="G54" s="135" t="s">
        <v>404</v>
      </c>
      <c r="H54" s="69"/>
      <c r="I54" s="44" t="s">
        <v>405</v>
      </c>
      <c r="J54" s="59" t="s">
        <v>406</v>
      </c>
      <c r="K54" s="115"/>
      <c r="L54" s="110"/>
      <c r="M54" s="5"/>
      <c r="N54" s="120"/>
      <c r="O54" s="122"/>
      <c r="P54" s="125"/>
      <c r="Q54" s="6"/>
      <c r="R54" s="99"/>
      <c r="S54" s="293"/>
      <c r="T54" s="129">
        <f>O54</f>
        <v>0</v>
      </c>
      <c r="U54" s="113"/>
      <c r="V54" s="6"/>
      <c r="W54" s="99"/>
      <c r="X54" s="143"/>
      <c r="Y54" s="5"/>
      <c r="Z54" s="113"/>
      <c r="AA54" s="147"/>
      <c r="AB54" s="99"/>
      <c r="AC54" s="261">
        <v>39487</v>
      </c>
      <c r="AD54" s="153">
        <v>150</v>
      </c>
      <c r="AE54" s="108">
        <v>39487</v>
      </c>
      <c r="AF54" s="156">
        <v>150</v>
      </c>
      <c r="AG54" s="157"/>
      <c r="AH54" s="261">
        <v>39597</v>
      </c>
      <c r="AI54" s="153">
        <v>150</v>
      </c>
      <c r="AJ54" s="1">
        <v>39597</v>
      </c>
      <c r="AK54" s="330">
        <v>150</v>
      </c>
      <c r="AM54" s="261">
        <v>39582</v>
      </c>
      <c r="AN54" s="347"/>
      <c r="AO54" s="1"/>
      <c r="AP54" s="355"/>
      <c r="AQ54" s="14">
        <f>SUM(IF(AX54=1,L54-M54,0),IF(AY54=1,O54-Q54,0),IF(AZ54=1,T54-V54,0),IF(BA54=1,Y54-AA54,0),IF(BB54=1,AD54-AF54,0),IF(BC54=1,AI54-AK54,0))</f>
        <v>0</v>
      </c>
      <c r="AR54" s="6">
        <f>SUM(IF(AX54=31,L54-M54,0),IF(AY54=31,O54-Q54,0),IF(AZ54=31,T54-V54,0),IF(BA54=31,Y54-AA54,0),IF(BB54=31,AD54-AF54,0),IF(BC54=31,AI54-AK54,0))</f>
        <v>0</v>
      </c>
      <c r="AS54" s="6">
        <f>SUM(IF(AX54=61,L54-M54,0),IF(AY54=61,O54-Q54,0),IF(AZ54=61,T54-V54,0),IF(BA54=61,Y54-AA54,0),IF(BB54=61,AD54-AF54,0),IF(BC54=61,AI54-AK54,0))</f>
        <v>0</v>
      </c>
      <c r="AT54" s="6">
        <f>SUM(IF(AX54=91,L54-M54,0),IF(AY54=91,O54-Q54,0),IF(AZ54=91,T54-V54,0),IF(BA54=91,Y54-AA54,0),IF(BB54=91,AD54-AF54,0),IF(BC54=91,AI54-AK54,0))</f>
        <v>0</v>
      </c>
      <c r="AU54" s="6">
        <f>SUM(IF(AX54=120,L54-M54,0),IF(AY54=120,O54-Q54,0),IF(AZ54=120,T54-V54,0),IF(BA54=120,Y54-AA54,0),IF(BB54=120,AD54-AF54,0),IF(BC54=120,AI54-AK54,0))</f>
        <v>0</v>
      </c>
      <c r="AV54" s="15">
        <f>SUM(AQ54:AU54)</f>
        <v>0</v>
      </c>
      <c r="AW54" s="149"/>
      <c r="AX54" s="35">
        <f>IF(AND(($A$2-K54)&lt;=30,($A$2-K54)&gt;=1),1,IF(AND(($A$2-K54)&lt;=60,($A$2-K54)&gt;=31),31,IF(AND(($A$2-K54)&lt;=90,($A$2-K54)&gt;=61),61,IF(AND(($A$2-K54)&lt;=120,($A$2-K54)&gt;=91),91,IF(($A$2-K54)&gt;=120,120,0)))))</f>
        <v>120</v>
      </c>
      <c r="AY54" s="35">
        <f>IF(AND(($A$2-N54)&lt;=30,($A$2-N54)&gt;=1),1,IF(AND(($A$2-N54)&lt;=60,($A$2-N54)&gt;=31),31,IF(AND(($A$2-N54)&lt;=90,($A$2-N54)&gt;=61),61,IF(AND(($A$2-N54)&lt;=120,($A$2-N54)&gt;=91),91,IF(($A$2-N54)&gt;=120,120,0)))))</f>
        <v>120</v>
      </c>
      <c r="AZ54" s="35">
        <f>IF(AND(($A$2-S54)&lt;=30,($A$2-S54)&gt;=1),1,IF(AND(($A$2-S54)&lt;=60,($A$2-S54)&gt;=31),31,IF(AND(($A$2-S54)&lt;=90,($A$2-S54)&gt;=61),61,IF(AND(($A$2-S54)&lt;=120,($A$2-S54)&gt;=91),91,IF(($A$2-S54)&gt;=120,120,0)))))</f>
        <v>120</v>
      </c>
      <c r="BA54" s="35">
        <f>IF(AND(($A$2-X54)&lt;=30,($A$2-X54)&gt;=1),1,IF(AND(($A$2-X54)&lt;=60,($A$2-X54)&gt;=31),31,IF(AND(($A$2-X54)&lt;=90,($A$2-X54)&gt;=61),61,IF(AND(($A$2-X54)&lt;=120,($A$2-X54)&gt;=91),91,IF(($A$2-X54)&gt;=120,120,0)))))</f>
        <v>120</v>
      </c>
      <c r="BB54" s="35">
        <f>IF(AND(($A$2-AC54)&lt;=30,($A$2-AC54)&gt;=1),1,IF(AND(($A$2-AC54)&lt;=60,($A$2-AC54)&gt;=31),31,IF(AND(($A$2-AC54)&lt;=90,($A$2-AC54)&gt;=61),61,IF(AND(($A$2-AC54)&lt;=120,($A$2-AC54)&gt;=91),91,IF(($A$2-AC54)&gt;=120,120,0)))))</f>
        <v>120</v>
      </c>
      <c r="BC54" s="35">
        <f>IF(AND(($A$2-AH54)&lt;=30,($A$2-AH54)&gt;=1),1,IF(AND(($A$2-AH54)&lt;=60,($A$2-AH54)&gt;=31),31,IF(AND(($A$2-AH54)&lt;=90,($A$2-AH54)&gt;=61),61,IF(AND(($A$2-AH54)&lt;=120,($A$2-AH54)&gt;=91),91,IF(($A$2-AH54)&gt;=120,120,0)))))</f>
        <v>61</v>
      </c>
      <c r="BD54" s="89"/>
    </row>
    <row r="55" spans="1:56" ht="12.75">
      <c r="A55" s="141" t="s">
        <v>441</v>
      </c>
      <c r="B55" s="141" t="s">
        <v>442</v>
      </c>
      <c r="C55" s="64"/>
      <c r="D55" s="161" t="s">
        <v>492</v>
      </c>
      <c r="E55" s="36" t="s">
        <v>177</v>
      </c>
      <c r="F55" s="135" t="s">
        <v>123</v>
      </c>
      <c r="G55" s="135">
        <v>94612</v>
      </c>
      <c r="H55" s="69"/>
      <c r="I55" s="44" t="s">
        <v>443</v>
      </c>
      <c r="J55" s="59" t="s">
        <v>499</v>
      </c>
      <c r="K55" s="115"/>
      <c r="L55" s="110"/>
      <c r="M55" s="5"/>
      <c r="N55" s="120"/>
      <c r="O55" s="122"/>
      <c r="P55" s="125"/>
      <c r="Q55" s="6"/>
      <c r="R55" s="99"/>
      <c r="S55" s="293"/>
      <c r="T55" s="129">
        <f>O55</f>
        <v>0</v>
      </c>
      <c r="U55" s="113"/>
      <c r="V55" s="6"/>
      <c r="W55" s="99"/>
      <c r="X55" s="143"/>
      <c r="Y55" s="5"/>
      <c r="Z55" s="113"/>
      <c r="AA55" s="147"/>
      <c r="AB55" s="99"/>
      <c r="AC55" s="261"/>
      <c r="AD55" s="153"/>
      <c r="AE55" s="108"/>
      <c r="AF55" s="156"/>
      <c r="AG55" s="157"/>
      <c r="AH55" s="261">
        <v>39491</v>
      </c>
      <c r="AI55" s="153">
        <v>150</v>
      </c>
      <c r="AJ55" s="1">
        <v>39541</v>
      </c>
      <c r="AK55" s="330">
        <v>150</v>
      </c>
      <c r="AM55" s="261">
        <v>39582</v>
      </c>
      <c r="AN55" s="347">
        <v>150</v>
      </c>
      <c r="AO55" s="1">
        <v>39624</v>
      </c>
      <c r="AP55" s="355">
        <v>150</v>
      </c>
      <c r="AQ55" s="14">
        <f t="shared" si="5"/>
        <v>0</v>
      </c>
      <c r="AR55" s="6">
        <f t="shared" si="6"/>
        <v>0</v>
      </c>
      <c r="AS55" s="6">
        <f t="shared" si="7"/>
        <v>0</v>
      </c>
      <c r="AT55" s="6">
        <f t="shared" si="8"/>
        <v>0</v>
      </c>
      <c r="AU55" s="6">
        <f t="shared" si="9"/>
        <v>0</v>
      </c>
      <c r="AV55" s="15">
        <f>SUM(AQ55:AU55)</f>
        <v>0</v>
      </c>
      <c r="AW55" s="149"/>
      <c r="AX55" s="35">
        <f>IF(AND(($A$2-K55)&lt;=30,($A$2-K55)&gt;=1),1,IF(AND(($A$2-K55)&lt;=60,($A$2-K55)&gt;=31),31,IF(AND(($A$2-K55)&lt;=90,($A$2-K55)&gt;=61),61,IF(AND(($A$2-K55)&lt;=120,($A$2-K55)&gt;=91),91,IF(($A$2-K55)&gt;=120,120,0)))))</f>
        <v>120</v>
      </c>
      <c r="AY55" s="35">
        <f>IF(AND(($A$2-N55)&lt;=30,($A$2-N55)&gt;=1),1,IF(AND(($A$2-N55)&lt;=60,($A$2-N55)&gt;=31),31,IF(AND(($A$2-N55)&lt;=90,($A$2-N55)&gt;=61),61,IF(AND(($A$2-N55)&lt;=120,($A$2-N55)&gt;=91),91,IF(($A$2-N55)&gt;=120,120,0)))))</f>
        <v>120</v>
      </c>
      <c r="AZ55" s="35">
        <f>IF(AND(($A$2-S55)&lt;=30,($A$2-S55)&gt;=1),1,IF(AND(($A$2-S55)&lt;=60,($A$2-S55)&gt;=31),31,IF(AND(($A$2-S55)&lt;=90,($A$2-S55)&gt;=61),61,IF(AND(($A$2-S55)&lt;=120,($A$2-S55)&gt;=91),91,IF(($A$2-S55)&gt;=120,120,0)))))</f>
        <v>120</v>
      </c>
      <c r="BA55" s="35">
        <f t="shared" si="4"/>
        <v>120</v>
      </c>
      <c r="BB55" s="35">
        <f t="shared" si="10"/>
        <v>120</v>
      </c>
      <c r="BC55" s="35">
        <f t="shared" si="11"/>
        <v>120</v>
      </c>
      <c r="BD55" s="89"/>
    </row>
    <row r="56" spans="1:56" s="102" customFormat="1" ht="12.75">
      <c r="A56" s="141" t="s">
        <v>375</v>
      </c>
      <c r="B56" s="172" t="s">
        <v>390</v>
      </c>
      <c r="C56" s="248" t="s">
        <v>331</v>
      </c>
      <c r="D56" s="132" t="s">
        <v>391</v>
      </c>
      <c r="E56" s="94" t="s">
        <v>170</v>
      </c>
      <c r="F56" s="249" t="s">
        <v>122</v>
      </c>
      <c r="G56" s="95">
        <v>10012</v>
      </c>
      <c r="H56" s="96" t="s">
        <v>392</v>
      </c>
      <c r="I56" s="97" t="s">
        <v>92</v>
      </c>
      <c r="J56" s="133" t="s">
        <v>332</v>
      </c>
      <c r="K56" s="116"/>
      <c r="L56" s="111">
        <v>0</v>
      </c>
      <c r="M56" s="100">
        <v>0</v>
      </c>
      <c r="N56" s="121">
        <v>38230</v>
      </c>
      <c r="O56" s="123">
        <v>0</v>
      </c>
      <c r="P56" s="126"/>
      <c r="Q56" s="99"/>
      <c r="R56" s="99"/>
      <c r="S56" s="295">
        <v>38456</v>
      </c>
      <c r="T56" s="250">
        <f>O56</f>
        <v>0</v>
      </c>
      <c r="U56" s="131"/>
      <c r="V56" s="99"/>
      <c r="W56" s="99"/>
      <c r="X56" s="145">
        <v>38923</v>
      </c>
      <c r="Y56" s="100"/>
      <c r="Z56" s="131"/>
      <c r="AA56" s="308"/>
      <c r="AB56" s="99"/>
      <c r="AC56" s="262">
        <v>39263</v>
      </c>
      <c r="AD56" s="154">
        <v>250</v>
      </c>
      <c r="AE56" s="146">
        <v>39431</v>
      </c>
      <c r="AF56" s="157">
        <v>250</v>
      </c>
      <c r="AG56" s="157"/>
      <c r="AH56" s="261">
        <v>39491</v>
      </c>
      <c r="AI56" s="154">
        <v>250</v>
      </c>
      <c r="AJ56" s="1">
        <v>39613</v>
      </c>
      <c r="AK56" s="330">
        <v>250</v>
      </c>
      <c r="AL56" s="330"/>
      <c r="AM56" s="261">
        <v>39582</v>
      </c>
      <c r="AN56" s="348"/>
      <c r="AO56" s="1"/>
      <c r="AP56" s="355"/>
      <c r="AQ56" s="14">
        <f t="shared" si="5"/>
        <v>0</v>
      </c>
      <c r="AR56" s="6">
        <f t="shared" si="6"/>
        <v>0</v>
      </c>
      <c r="AS56" s="6">
        <f t="shared" si="7"/>
        <v>0</v>
      </c>
      <c r="AT56" s="6">
        <f t="shared" si="8"/>
        <v>0</v>
      </c>
      <c r="AU56" s="6">
        <f t="shared" si="9"/>
        <v>0</v>
      </c>
      <c r="AV56" s="101">
        <f t="shared" si="12"/>
        <v>0</v>
      </c>
      <c r="AW56" s="149"/>
      <c r="AX56" s="103">
        <f t="shared" si="13"/>
        <v>120</v>
      </c>
      <c r="AY56" s="103">
        <f t="shared" si="14"/>
        <v>120</v>
      </c>
      <c r="AZ56" s="103">
        <f t="shared" si="15"/>
        <v>120</v>
      </c>
      <c r="BA56" s="35">
        <f t="shared" si="4"/>
        <v>120</v>
      </c>
      <c r="BB56" s="35">
        <f t="shared" si="10"/>
        <v>120</v>
      </c>
      <c r="BC56" s="35">
        <f t="shared" si="11"/>
        <v>120</v>
      </c>
      <c r="BD56" s="94"/>
    </row>
    <row r="57" spans="1:56" ht="12.75">
      <c r="A57" s="141" t="s">
        <v>370</v>
      </c>
      <c r="B57" s="141" t="s">
        <v>371</v>
      </c>
      <c r="C57" s="61" t="s">
        <v>297</v>
      </c>
      <c r="D57" s="105" t="s">
        <v>298</v>
      </c>
      <c r="E57" s="91" t="s">
        <v>299</v>
      </c>
      <c r="F57" s="135" t="s">
        <v>300</v>
      </c>
      <c r="G57" s="52">
        <v>20912</v>
      </c>
      <c r="H57" s="67" t="s">
        <v>209</v>
      </c>
      <c r="I57" s="44" t="s">
        <v>93</v>
      </c>
      <c r="J57" s="58" t="s">
        <v>301</v>
      </c>
      <c r="K57" s="115"/>
      <c r="L57" s="110">
        <v>0</v>
      </c>
      <c r="M57" s="5">
        <v>0</v>
      </c>
      <c r="N57" s="120">
        <v>38230</v>
      </c>
      <c r="O57" s="122">
        <v>0</v>
      </c>
      <c r="P57" s="125"/>
      <c r="Q57" s="6"/>
      <c r="R57" s="99"/>
      <c r="S57" s="293">
        <v>38456</v>
      </c>
      <c r="T57" s="129">
        <v>250</v>
      </c>
      <c r="U57" s="113">
        <v>38693</v>
      </c>
      <c r="V57" s="6">
        <v>250</v>
      </c>
      <c r="W57" s="99"/>
      <c r="X57" s="143">
        <v>38923</v>
      </c>
      <c r="Y57" s="5">
        <v>250</v>
      </c>
      <c r="Z57" s="113">
        <v>39001</v>
      </c>
      <c r="AA57" s="147">
        <v>250</v>
      </c>
      <c r="AB57" s="99"/>
      <c r="AC57" s="261">
        <v>39263</v>
      </c>
      <c r="AD57" s="153">
        <v>250</v>
      </c>
      <c r="AE57" s="108">
        <v>39436</v>
      </c>
      <c r="AF57" s="156">
        <v>250</v>
      </c>
      <c r="AG57" s="157"/>
      <c r="AH57" s="261">
        <v>39491</v>
      </c>
      <c r="AI57" s="153">
        <v>250</v>
      </c>
      <c r="AJ57" s="1">
        <v>39652</v>
      </c>
      <c r="AK57" s="330">
        <v>250</v>
      </c>
      <c r="AM57" s="261">
        <v>39582</v>
      </c>
      <c r="AN57" s="347"/>
      <c r="AO57" s="1"/>
      <c r="AP57" s="355"/>
      <c r="AQ57" s="14">
        <f t="shared" si="5"/>
        <v>0</v>
      </c>
      <c r="AR57" s="6">
        <f t="shared" si="6"/>
        <v>0</v>
      </c>
      <c r="AS57" s="6">
        <f t="shared" si="7"/>
        <v>0</v>
      </c>
      <c r="AT57" s="6">
        <f t="shared" si="8"/>
        <v>0</v>
      </c>
      <c r="AU57" s="6">
        <f t="shared" si="9"/>
        <v>0</v>
      </c>
      <c r="AV57" s="15">
        <f t="shared" si="12"/>
        <v>0</v>
      </c>
      <c r="AW57" s="149"/>
      <c r="AX57" s="35">
        <f t="shared" si="13"/>
        <v>120</v>
      </c>
      <c r="AY57" s="35">
        <f t="shared" si="14"/>
        <v>120</v>
      </c>
      <c r="AZ57" s="35">
        <f t="shared" si="15"/>
        <v>120</v>
      </c>
      <c r="BA57" s="35">
        <f t="shared" si="4"/>
        <v>120</v>
      </c>
      <c r="BB57" s="35">
        <f t="shared" si="10"/>
        <v>120</v>
      </c>
      <c r="BC57" s="35">
        <f t="shared" si="11"/>
        <v>120</v>
      </c>
      <c r="BD57" s="89"/>
    </row>
    <row r="58" spans="1:56" s="102" customFormat="1" ht="12.75">
      <c r="A58" s="141" t="s">
        <v>394</v>
      </c>
      <c r="B58" s="141"/>
      <c r="C58" s="92"/>
      <c r="D58" s="93" t="s">
        <v>395</v>
      </c>
      <c r="E58" s="102" t="s">
        <v>396</v>
      </c>
      <c r="F58" s="95" t="s">
        <v>123</v>
      </c>
      <c r="G58" s="95">
        <v>94019</v>
      </c>
      <c r="H58" s="106"/>
      <c r="I58" s="256"/>
      <c r="J58" s="98"/>
      <c r="K58" s="116"/>
      <c r="L58" s="111"/>
      <c r="M58" s="100"/>
      <c r="N58" s="121"/>
      <c r="O58" s="111"/>
      <c r="P58" s="126"/>
      <c r="Q58" s="99"/>
      <c r="R58" s="99"/>
      <c r="S58" s="295"/>
      <c r="T58" s="253"/>
      <c r="U58" s="131"/>
      <c r="V58" s="99"/>
      <c r="W58" s="99"/>
      <c r="X58" s="145"/>
      <c r="Y58" s="100"/>
      <c r="Z58" s="131"/>
      <c r="AA58" s="308"/>
      <c r="AB58" s="99"/>
      <c r="AC58" s="262"/>
      <c r="AD58" s="154"/>
      <c r="AE58" s="146"/>
      <c r="AF58" s="157"/>
      <c r="AG58" s="157"/>
      <c r="AH58" s="261">
        <v>39429</v>
      </c>
      <c r="AI58" s="346">
        <v>250</v>
      </c>
      <c r="AJ58" s="1">
        <v>39443</v>
      </c>
      <c r="AK58" s="330">
        <v>250</v>
      </c>
      <c r="AL58" s="330"/>
      <c r="AM58" s="261">
        <v>39582</v>
      </c>
      <c r="AN58" s="100"/>
      <c r="AO58" s="1"/>
      <c r="AP58" s="355"/>
      <c r="AQ58" s="14">
        <f t="shared" si="5"/>
        <v>0</v>
      </c>
      <c r="AR58" s="6">
        <f t="shared" si="6"/>
        <v>0</v>
      </c>
      <c r="AS58" s="6">
        <f t="shared" si="7"/>
        <v>0</v>
      </c>
      <c r="AT58" s="6">
        <f t="shared" si="8"/>
        <v>0</v>
      </c>
      <c r="AU58" s="6">
        <f t="shared" si="9"/>
        <v>0</v>
      </c>
      <c r="AV58" s="101">
        <f>SUM(AQ58:AU58)</f>
        <v>0</v>
      </c>
      <c r="AW58" s="149"/>
      <c r="AX58" s="103">
        <f>IF(AND(($A$2-K58)&lt;=30,($A$2-K58)&gt;=1),1,IF(AND(($A$2-K58)&lt;=60,($A$2-K58)&gt;=31),31,IF(AND(($A$2-K58)&lt;=90,($A$2-K58)&gt;=61),61,IF(AND(($A$2-K58)&lt;=120,($A$2-K58)&gt;=91),91,IF(($A$2-K58)&gt;=120,120,0)))))</f>
        <v>120</v>
      </c>
      <c r="AY58" s="103">
        <f>IF(AND(($A$2-N58)&lt;=30,($A$2-N58)&gt;=1),1,IF(AND(($A$2-N58)&lt;=60,($A$2-N58)&gt;=31),31,IF(AND(($A$2-N58)&lt;=90,($A$2-N58)&gt;=61),61,IF(AND(($A$2-N58)&lt;=120,($A$2-N58)&gt;=91),91,IF(($A$2-N58)&gt;=120,120,0)))))</f>
        <v>120</v>
      </c>
      <c r="AZ58" s="103">
        <f>IF(AND(($A$2-S58)&lt;=30,($A$2-S58)&gt;=1),1,IF(AND(($A$2-S58)&lt;=60,($A$2-S58)&gt;=31),31,IF(AND(($A$2-S58)&lt;=90,($A$2-S58)&gt;=61),61,IF(AND(($A$2-S58)&lt;=120,($A$2-S58)&gt;=91),91,IF(($A$2-S58)&gt;=120,120,0)))))</f>
        <v>120</v>
      </c>
      <c r="BA58" s="35">
        <f t="shared" si="4"/>
        <v>120</v>
      </c>
      <c r="BB58" s="35">
        <f t="shared" si="10"/>
        <v>120</v>
      </c>
      <c r="BC58" s="35">
        <f t="shared" si="11"/>
        <v>120</v>
      </c>
      <c r="BD58" s="94"/>
    </row>
    <row r="59" spans="1:56" ht="12.75">
      <c r="A59" s="141" t="s">
        <v>373</v>
      </c>
      <c r="B59" s="141" t="s">
        <v>372</v>
      </c>
      <c r="C59" s="60" t="s">
        <v>48</v>
      </c>
      <c r="D59" s="9" t="s">
        <v>317</v>
      </c>
      <c r="E59" t="s">
        <v>177</v>
      </c>
      <c r="F59" s="52" t="s">
        <v>123</v>
      </c>
      <c r="G59" s="52">
        <v>94608</v>
      </c>
      <c r="H59" s="67" t="s">
        <v>318</v>
      </c>
      <c r="I59" s="43"/>
      <c r="J59" s="58"/>
      <c r="K59" s="115"/>
      <c r="L59" s="110"/>
      <c r="M59" s="5"/>
      <c r="N59" s="120"/>
      <c r="O59" s="110"/>
      <c r="P59" s="125"/>
      <c r="Q59" s="6"/>
      <c r="R59" s="99"/>
      <c r="S59" s="293"/>
      <c r="T59" s="129"/>
      <c r="U59" s="113"/>
      <c r="V59" s="6"/>
      <c r="W59" s="99"/>
      <c r="X59" s="143"/>
      <c r="Y59" s="5"/>
      <c r="Z59" s="113"/>
      <c r="AA59" s="147"/>
      <c r="AB59" s="99"/>
      <c r="AC59" s="261">
        <v>39137</v>
      </c>
      <c r="AD59" s="153">
        <v>250</v>
      </c>
      <c r="AE59" s="108">
        <v>39137</v>
      </c>
      <c r="AF59" s="156">
        <v>250</v>
      </c>
      <c r="AG59" s="157"/>
      <c r="AH59" s="261">
        <v>39491</v>
      </c>
      <c r="AI59" s="153">
        <v>75</v>
      </c>
      <c r="AJ59" s="1">
        <v>39541</v>
      </c>
      <c r="AK59" s="330">
        <v>75</v>
      </c>
      <c r="AM59" s="261">
        <v>39582</v>
      </c>
      <c r="AN59" s="347"/>
      <c r="AO59" s="1"/>
      <c r="AP59" s="355"/>
      <c r="AQ59" s="14">
        <f t="shared" si="5"/>
        <v>0</v>
      </c>
      <c r="AR59" s="6">
        <f t="shared" si="6"/>
        <v>0</v>
      </c>
      <c r="AS59" s="6">
        <f t="shared" si="7"/>
        <v>0</v>
      </c>
      <c r="AT59" s="6">
        <f t="shared" si="8"/>
        <v>0</v>
      </c>
      <c r="AU59" s="6">
        <f t="shared" si="9"/>
        <v>0</v>
      </c>
      <c r="AV59" s="15">
        <f t="shared" si="12"/>
        <v>0</v>
      </c>
      <c r="AW59" s="149"/>
      <c r="AX59" s="35">
        <f t="shared" si="13"/>
        <v>120</v>
      </c>
      <c r="AY59" s="35">
        <f t="shared" si="14"/>
        <v>120</v>
      </c>
      <c r="AZ59" s="35">
        <f t="shared" si="15"/>
        <v>120</v>
      </c>
      <c r="BA59" s="35">
        <f t="shared" si="4"/>
        <v>120</v>
      </c>
      <c r="BB59" s="35">
        <f t="shared" si="10"/>
        <v>120</v>
      </c>
      <c r="BC59" s="35">
        <f t="shared" si="11"/>
        <v>120</v>
      </c>
      <c r="BD59" s="89"/>
    </row>
    <row r="60" spans="1:56" s="160" customFormat="1" ht="12.75">
      <c r="A60" s="175" t="s">
        <v>491</v>
      </c>
      <c r="B60" s="174"/>
      <c r="C60" s="174" t="s">
        <v>247</v>
      </c>
      <c r="D60" s="176" t="s">
        <v>168</v>
      </c>
      <c r="E60" s="177" t="s">
        <v>170</v>
      </c>
      <c r="F60" s="178" t="s">
        <v>122</v>
      </c>
      <c r="G60" s="178">
        <v>10113</v>
      </c>
      <c r="H60" s="214" t="s">
        <v>44</v>
      </c>
      <c r="I60" s="180" t="s">
        <v>96</v>
      </c>
      <c r="J60" s="236" t="s">
        <v>248</v>
      </c>
      <c r="K60" s="182"/>
      <c r="L60" s="183">
        <v>0</v>
      </c>
      <c r="M60" s="184">
        <v>0</v>
      </c>
      <c r="N60" s="185">
        <v>38230</v>
      </c>
      <c r="O60" s="237">
        <v>0</v>
      </c>
      <c r="P60" s="186"/>
      <c r="Q60" s="194"/>
      <c r="R60" s="194"/>
      <c r="S60" s="292">
        <v>38456</v>
      </c>
      <c r="T60" s="361">
        <f>O60</f>
        <v>0</v>
      </c>
      <c r="U60" s="188"/>
      <c r="V60" s="194"/>
      <c r="W60" s="194"/>
      <c r="X60" s="189">
        <v>38923</v>
      </c>
      <c r="Y60" s="184">
        <v>0</v>
      </c>
      <c r="Z60" s="188">
        <v>39042</v>
      </c>
      <c r="AA60" s="303">
        <v>0</v>
      </c>
      <c r="AB60" s="194"/>
      <c r="AC60" s="263">
        <v>39263</v>
      </c>
      <c r="AD60" s="238"/>
      <c r="AE60" s="190"/>
      <c r="AF60" s="192"/>
      <c r="AG60" s="192"/>
      <c r="AH60" s="263">
        <v>39491</v>
      </c>
      <c r="AI60" s="238"/>
      <c r="AJ60" s="190"/>
      <c r="AK60" s="336"/>
      <c r="AL60" s="336"/>
      <c r="AM60" s="263">
        <v>39582</v>
      </c>
      <c r="AN60" s="351"/>
      <c r="AO60" s="190"/>
      <c r="AP60" s="356"/>
      <c r="AQ60" s="193">
        <f>SUM(IF(AX60=1,L60-M60,0),IF(AY60=1,O60-Q60,0),IF(AZ60=1,T60-V60,0),IF(BA60=1,Y60-AA60,0),IF(BB60=1,AD60-AF60,0),IF(BC60=1,AI60-AK60,0))</f>
        <v>0</v>
      </c>
      <c r="AR60" s="194">
        <f>SUM(IF(AX60=31,L60-M60,0),IF(AY60=31,O60-Q60,0),IF(AZ60=31,T60-V60,0),IF(BA60=31,Y60-AA60,0),IF(BB60=31,AD60-AF60,0),IF(BC60=31,AI60-AK60,0))</f>
        <v>0</v>
      </c>
      <c r="AS60" s="194">
        <f>SUM(IF(AX60=61,L60-M60,0),IF(AY60=61,O60-Q60,0),IF(AZ60=61,T60-V60,0),IF(BA60=61,Y60-AA60,0),IF(BB60=61,AD60-AF60,0),IF(BC60=61,AI60-AK60,0))</f>
        <v>0</v>
      </c>
      <c r="AT60" s="194">
        <f>SUM(IF(AX60=91,L60-M60,0),IF(AY60=91,O60-Q60,0),IF(AZ60=91,T60-V60,0),IF(BA60=91,Y60-AA60,0),IF(BB60=91,AD60-AF60,0),IF(BC60=91,AI60-AK60,0))</f>
        <v>0</v>
      </c>
      <c r="AU60" s="194">
        <f>SUM(IF(AX60=120,L60-M60,0),IF(AY60=120,O60-Q60,0),IF(AZ60=120,T60-V60,0),IF(BA60=120,Y60-AA60,0),IF(BB60=120,AD60-AF60,0),IF(BC60=120,AI60-AK60,0))</f>
        <v>0</v>
      </c>
      <c r="AV60" s="195">
        <f>SUM(AQ60:AU60)</f>
        <v>0</v>
      </c>
      <c r="AW60" s="149"/>
      <c r="AX60" s="196">
        <f>IF(AND(($A$2-K60)&lt;=30,($A$2-K60)&gt;=1),1,IF(AND(($A$2-K60)&lt;=60,($A$2-K60)&gt;=31),31,IF(AND(($A$2-K60)&lt;=90,($A$2-K60)&gt;=61),61,IF(AND(($A$2-K60)&lt;=120,($A$2-K60)&gt;=91),91,IF(($A$2-K60)&gt;=120,120,0)))))</f>
        <v>120</v>
      </c>
      <c r="AY60" s="196">
        <f>IF(AND(($A$2-N60)&lt;=30,($A$2-N60)&gt;=1),1,IF(AND(($A$2-N60)&lt;=60,($A$2-N60)&gt;=31),31,IF(AND(($A$2-N60)&lt;=90,($A$2-N60)&gt;=61),61,IF(AND(($A$2-N60)&lt;=120,($A$2-N60)&gt;=91),91,IF(($A$2-N60)&gt;=120,120,0)))))</f>
        <v>120</v>
      </c>
      <c r="AZ60" s="196">
        <f>IF(AND(($A$2-S60)&lt;=30,($A$2-S60)&gt;=1),1,IF(AND(($A$2-S60)&lt;=60,($A$2-S60)&gt;=31),31,IF(AND(($A$2-S60)&lt;=90,($A$2-S60)&gt;=61),61,IF(AND(($A$2-S60)&lt;=120,($A$2-S60)&gt;=91),91,IF(($A$2-S60)&gt;=120,120,0)))))</f>
        <v>120</v>
      </c>
      <c r="BA60" s="196">
        <f>IF(AND(($A$2-X60)&lt;=30,($A$2-X60)&gt;=1),1,IF(AND(($A$2-X60)&lt;=60,($A$2-X60)&gt;=31),31,IF(AND(($A$2-X60)&lt;=90,($A$2-X60)&gt;=61),61,IF(AND(($A$2-X60)&lt;=120,($A$2-X60)&gt;=91),91,IF(($A$2-X60)&gt;=120,120,0)))))</f>
        <v>120</v>
      </c>
      <c r="BB60" s="196">
        <f>IF(AND(($A$2-AC60)&lt;=30,($A$2-AC60)&gt;=1),1,IF(AND(($A$2-AC60)&lt;=60,($A$2-AC60)&gt;=31),31,IF(AND(($A$2-AC60)&lt;=90,($A$2-AC60)&gt;=61),61,IF(AND(($A$2-AC60)&lt;=120,($A$2-AC60)&gt;=91),91,IF(($A$2-AC60)&gt;=120,120,0)))))</f>
        <v>120</v>
      </c>
      <c r="BC60" s="196">
        <f>IF(AND(($A$2-AH60)&lt;=30,($A$2-AH60)&gt;=1),1,IF(AND(($A$2-AH60)&lt;=60,($A$2-AH60)&gt;=31),31,IF(AND(($A$2-AH60)&lt;=90,($A$2-AH60)&gt;=61),61,IF(AND(($A$2-AH60)&lt;=120,($A$2-AH60)&gt;=91),91,IF(($A$2-AH60)&gt;=120,120,0)))))</f>
        <v>120</v>
      </c>
      <c r="BD60" s="177"/>
    </row>
    <row r="61" spans="1:56" ht="12.75">
      <c r="A61" s="92" t="s">
        <v>7</v>
      </c>
      <c r="B61" s="141" t="s">
        <v>7</v>
      </c>
      <c r="C61" s="61" t="s">
        <v>495</v>
      </c>
      <c r="D61" s="42" t="s">
        <v>161</v>
      </c>
      <c r="E61" s="36" t="s">
        <v>160</v>
      </c>
      <c r="F61" s="52" t="s">
        <v>149</v>
      </c>
      <c r="G61" s="52">
        <v>20036</v>
      </c>
      <c r="H61" s="67" t="s">
        <v>496</v>
      </c>
      <c r="I61" s="44" t="s">
        <v>99</v>
      </c>
      <c r="J61" s="58" t="s">
        <v>333</v>
      </c>
      <c r="K61" s="115">
        <v>37825</v>
      </c>
      <c r="L61" s="110">
        <v>1000</v>
      </c>
      <c r="M61" s="5">
        <v>1000</v>
      </c>
      <c r="N61" s="120">
        <v>38126</v>
      </c>
      <c r="O61" s="110">
        <v>400</v>
      </c>
      <c r="P61" s="125">
        <v>38126</v>
      </c>
      <c r="Q61" s="6">
        <v>400</v>
      </c>
      <c r="R61" s="99"/>
      <c r="S61" s="293">
        <v>38456</v>
      </c>
      <c r="T61" s="129">
        <v>1000</v>
      </c>
      <c r="U61" s="113">
        <v>38792</v>
      </c>
      <c r="V61" s="6">
        <v>1000</v>
      </c>
      <c r="W61" s="99"/>
      <c r="X61" s="143">
        <v>38923</v>
      </c>
      <c r="Y61" s="5">
        <v>250</v>
      </c>
      <c r="Z61" s="113">
        <v>39006</v>
      </c>
      <c r="AA61" s="6">
        <v>250</v>
      </c>
      <c r="AB61" s="99"/>
      <c r="AC61" s="261">
        <v>39263</v>
      </c>
      <c r="AD61" s="151">
        <v>1000</v>
      </c>
      <c r="AE61" s="108">
        <v>39372</v>
      </c>
      <c r="AF61" s="156">
        <v>1000</v>
      </c>
      <c r="AG61" s="157"/>
      <c r="AH61" s="261">
        <v>39491</v>
      </c>
      <c r="AI61" s="151">
        <v>250</v>
      </c>
      <c r="AJ61" s="1">
        <v>39644</v>
      </c>
      <c r="AK61" s="330">
        <v>250</v>
      </c>
      <c r="AM61" s="261">
        <v>39582</v>
      </c>
      <c r="AN61" s="110"/>
      <c r="AO61" s="1"/>
      <c r="AP61" s="355"/>
      <c r="AQ61" s="14">
        <f t="shared" si="5"/>
        <v>0</v>
      </c>
      <c r="AR61" s="6">
        <f t="shared" si="6"/>
        <v>0</v>
      </c>
      <c r="AS61" s="6">
        <f t="shared" si="7"/>
        <v>0</v>
      </c>
      <c r="AT61" s="6">
        <f t="shared" si="8"/>
        <v>0</v>
      </c>
      <c r="AU61" s="6">
        <f t="shared" si="9"/>
        <v>0</v>
      </c>
      <c r="AV61" s="15">
        <f t="shared" si="12"/>
        <v>0</v>
      </c>
      <c r="AW61" s="149"/>
      <c r="AX61" s="35">
        <f t="shared" si="13"/>
        <v>120</v>
      </c>
      <c r="AY61" s="35">
        <f t="shared" si="14"/>
        <v>120</v>
      </c>
      <c r="AZ61" s="35">
        <f t="shared" si="15"/>
        <v>120</v>
      </c>
      <c r="BA61" s="35">
        <f t="shared" si="4"/>
        <v>120</v>
      </c>
      <c r="BB61" s="35">
        <f t="shared" si="10"/>
        <v>120</v>
      </c>
      <c r="BC61" s="35">
        <f t="shared" si="11"/>
        <v>120</v>
      </c>
      <c r="BD61" s="89"/>
    </row>
    <row r="62" spans="1:56" s="102" customFormat="1" ht="12.75">
      <c r="A62" s="92" t="s">
        <v>308</v>
      </c>
      <c r="B62" s="141" t="s">
        <v>308</v>
      </c>
      <c r="C62" s="141" t="s">
        <v>309</v>
      </c>
      <c r="D62" s="93" t="s">
        <v>310</v>
      </c>
      <c r="E62" s="94" t="s">
        <v>181</v>
      </c>
      <c r="F62" s="95" t="s">
        <v>140</v>
      </c>
      <c r="G62" s="104">
        <v>60102</v>
      </c>
      <c r="H62" s="96" t="s">
        <v>311</v>
      </c>
      <c r="I62" s="97"/>
      <c r="J62" s="98" t="s">
        <v>312</v>
      </c>
      <c r="K62" s="116"/>
      <c r="L62" s="111"/>
      <c r="M62" s="100"/>
      <c r="N62" s="121"/>
      <c r="O62" s="111"/>
      <c r="P62" s="126"/>
      <c r="Q62" s="99"/>
      <c r="R62" s="99"/>
      <c r="S62" s="295"/>
      <c r="T62" s="130"/>
      <c r="U62" s="131"/>
      <c r="V62" s="99"/>
      <c r="W62" s="99"/>
      <c r="X62" s="145"/>
      <c r="Y62" s="100"/>
      <c r="Z62" s="131"/>
      <c r="AA62" s="308"/>
      <c r="AB62" s="99"/>
      <c r="AC62" s="262">
        <v>39127</v>
      </c>
      <c r="AD62" s="155">
        <v>150</v>
      </c>
      <c r="AE62" s="146">
        <v>39127</v>
      </c>
      <c r="AF62" s="159">
        <v>150</v>
      </c>
      <c r="AG62" s="159"/>
      <c r="AH62" s="261">
        <v>39491</v>
      </c>
      <c r="AI62" s="155">
        <v>150</v>
      </c>
      <c r="AJ62" s="1">
        <v>39519</v>
      </c>
      <c r="AK62" s="330">
        <v>150</v>
      </c>
      <c r="AL62" s="330"/>
      <c r="AM62" s="261">
        <v>39582</v>
      </c>
      <c r="AN62" s="350"/>
      <c r="AO62" s="1"/>
      <c r="AP62" s="355"/>
      <c r="AQ62" s="14">
        <f t="shared" si="5"/>
        <v>0</v>
      </c>
      <c r="AR62" s="6">
        <f t="shared" si="6"/>
        <v>0</v>
      </c>
      <c r="AS62" s="6">
        <f t="shared" si="7"/>
        <v>0</v>
      </c>
      <c r="AT62" s="6">
        <f t="shared" si="8"/>
        <v>0</v>
      </c>
      <c r="AU62" s="6">
        <f t="shared" si="9"/>
        <v>0</v>
      </c>
      <c r="AV62" s="101">
        <f t="shared" si="12"/>
        <v>0</v>
      </c>
      <c r="AW62" s="160"/>
      <c r="AX62" s="103">
        <f t="shared" si="13"/>
        <v>120</v>
      </c>
      <c r="AY62" s="103">
        <f t="shared" si="14"/>
        <v>120</v>
      </c>
      <c r="AZ62" s="103">
        <f t="shared" si="15"/>
        <v>120</v>
      </c>
      <c r="BA62" s="35">
        <f t="shared" si="4"/>
        <v>120</v>
      </c>
      <c r="BB62" s="35">
        <f t="shared" si="10"/>
        <v>120</v>
      </c>
      <c r="BC62" s="35">
        <f t="shared" si="11"/>
        <v>120</v>
      </c>
      <c r="BD62" s="94"/>
    </row>
    <row r="63" spans="1:56" s="160" customFormat="1" ht="12.75" hidden="1">
      <c r="A63" s="175" t="s">
        <v>260</v>
      </c>
      <c r="B63" s="175"/>
      <c r="C63" s="174" t="s">
        <v>48</v>
      </c>
      <c r="D63" s="176" t="s">
        <v>151</v>
      </c>
      <c r="E63" s="160" t="s">
        <v>160</v>
      </c>
      <c r="F63" s="178" t="s">
        <v>149</v>
      </c>
      <c r="G63" s="178">
        <v>20009</v>
      </c>
      <c r="H63" s="240">
        <v>2025364203</v>
      </c>
      <c r="I63" s="180" t="s">
        <v>91</v>
      </c>
      <c r="J63" s="181"/>
      <c r="K63" s="182"/>
      <c r="L63" s="183">
        <v>0</v>
      </c>
      <c r="M63" s="184">
        <v>0</v>
      </c>
      <c r="N63" s="185">
        <v>38230</v>
      </c>
      <c r="O63" s="237">
        <v>0</v>
      </c>
      <c r="P63" s="186"/>
      <c r="Q63" s="194"/>
      <c r="R63" s="99"/>
      <c r="S63" s="263"/>
      <c r="T63" s="183"/>
      <c r="U63" s="188"/>
      <c r="V63" s="194"/>
      <c r="W63" s="99"/>
      <c r="X63" s="189">
        <v>38923</v>
      </c>
      <c r="Y63" s="184"/>
      <c r="Z63" s="188"/>
      <c r="AA63" s="303"/>
      <c r="AB63" s="99"/>
      <c r="AC63" s="263">
        <v>39263</v>
      </c>
      <c r="AD63" s="238"/>
      <c r="AE63" s="190"/>
      <c r="AF63" s="192"/>
      <c r="AG63" s="157"/>
      <c r="AH63" s="261">
        <v>39491</v>
      </c>
      <c r="AI63" s="238"/>
      <c r="AJ63"/>
      <c r="AK63" s="330"/>
      <c r="AL63" s="330"/>
      <c r="AM63" s="261">
        <v>39582</v>
      </c>
      <c r="AN63" s="351"/>
      <c r="AO63" s="1"/>
      <c r="AP63" s="355"/>
      <c r="AQ63" s="14">
        <f t="shared" si="5"/>
        <v>0</v>
      </c>
      <c r="AR63" s="6">
        <f t="shared" si="6"/>
        <v>0</v>
      </c>
      <c r="AS63" s="6">
        <f t="shared" si="7"/>
        <v>0</v>
      </c>
      <c r="AT63" s="6">
        <f t="shared" si="8"/>
        <v>0</v>
      </c>
      <c r="AU63" s="6">
        <f t="shared" si="9"/>
        <v>0</v>
      </c>
      <c r="AV63" s="195">
        <f t="shared" si="12"/>
        <v>0</v>
      </c>
      <c r="AW63" s="149"/>
      <c r="AX63" s="196">
        <f t="shared" si="13"/>
        <v>120</v>
      </c>
      <c r="AY63" s="196">
        <f t="shared" si="14"/>
        <v>120</v>
      </c>
      <c r="AZ63" s="196">
        <f t="shared" si="15"/>
        <v>120</v>
      </c>
      <c r="BA63" s="35">
        <f t="shared" si="4"/>
        <v>120</v>
      </c>
      <c r="BB63" s="35">
        <f t="shared" si="10"/>
        <v>120</v>
      </c>
      <c r="BC63" s="35">
        <f t="shared" si="11"/>
        <v>120</v>
      </c>
      <c r="BD63" s="177"/>
    </row>
    <row r="64" spans="1:56" ht="12.75">
      <c r="A64" s="92" t="s">
        <v>6</v>
      </c>
      <c r="B64" s="141" t="s">
        <v>6</v>
      </c>
      <c r="C64" s="60" t="s">
        <v>223</v>
      </c>
      <c r="D64" s="42" t="s">
        <v>162</v>
      </c>
      <c r="E64" s="36" t="s">
        <v>170</v>
      </c>
      <c r="F64" s="52" t="s">
        <v>122</v>
      </c>
      <c r="G64" s="52">
        <v>10003</v>
      </c>
      <c r="H64" s="69">
        <v>2122095401</v>
      </c>
      <c r="I64" s="44" t="s">
        <v>100</v>
      </c>
      <c r="J64" s="58" t="s">
        <v>224</v>
      </c>
      <c r="K64" s="115">
        <v>37833</v>
      </c>
      <c r="L64" s="110">
        <v>1000</v>
      </c>
      <c r="M64" s="5">
        <v>1000</v>
      </c>
      <c r="N64" s="120">
        <v>38230</v>
      </c>
      <c r="O64" s="110">
        <f>L64</f>
        <v>1000</v>
      </c>
      <c r="P64" s="125">
        <v>38267</v>
      </c>
      <c r="Q64" s="6">
        <v>1000</v>
      </c>
      <c r="R64" s="99"/>
      <c r="S64" s="293">
        <v>38456</v>
      </c>
      <c r="T64" s="129">
        <f>O64</f>
        <v>1000</v>
      </c>
      <c r="U64" s="113">
        <v>38472</v>
      </c>
      <c r="V64" s="6">
        <v>1000</v>
      </c>
      <c r="W64" s="99"/>
      <c r="X64" s="143">
        <v>38882</v>
      </c>
      <c r="Y64" s="5">
        <v>1000</v>
      </c>
      <c r="Z64" s="113">
        <v>38904</v>
      </c>
      <c r="AA64" s="147">
        <v>1000</v>
      </c>
      <c r="AB64" s="99"/>
      <c r="AC64" s="261">
        <v>39263</v>
      </c>
      <c r="AD64" s="151">
        <v>1000</v>
      </c>
      <c r="AE64" s="108">
        <v>39288</v>
      </c>
      <c r="AF64" s="156">
        <v>1000</v>
      </c>
      <c r="AG64" s="157"/>
      <c r="AH64" s="261">
        <v>39491</v>
      </c>
      <c r="AI64" s="151">
        <v>1500</v>
      </c>
      <c r="AJ64" s="1">
        <v>39519</v>
      </c>
      <c r="AK64" s="330">
        <v>1500</v>
      </c>
      <c r="AM64" s="261">
        <v>39582</v>
      </c>
      <c r="AN64" s="110"/>
      <c r="AO64" s="1"/>
      <c r="AP64" s="355"/>
      <c r="AQ64" s="14">
        <f t="shared" si="5"/>
        <v>0</v>
      </c>
      <c r="AR64" s="6">
        <f t="shared" si="6"/>
        <v>0</v>
      </c>
      <c r="AS64" s="6">
        <f t="shared" si="7"/>
        <v>0</v>
      </c>
      <c r="AT64" s="6">
        <f t="shared" si="8"/>
        <v>0</v>
      </c>
      <c r="AU64" s="6">
        <f t="shared" si="9"/>
        <v>0</v>
      </c>
      <c r="AV64" s="15">
        <f t="shared" si="12"/>
        <v>0</v>
      </c>
      <c r="AX64" s="35">
        <f t="shared" si="13"/>
        <v>120</v>
      </c>
      <c r="AY64" s="35">
        <f t="shared" si="14"/>
        <v>120</v>
      </c>
      <c r="AZ64" s="35">
        <f t="shared" si="15"/>
        <v>120</v>
      </c>
      <c r="BA64" s="35">
        <f t="shared" si="4"/>
        <v>120</v>
      </c>
      <c r="BB64" s="35">
        <f t="shared" si="10"/>
        <v>120</v>
      </c>
      <c r="BC64" s="35">
        <f t="shared" si="11"/>
        <v>120</v>
      </c>
      <c r="BD64" s="89"/>
    </row>
    <row r="65" spans="1:56" ht="12.75">
      <c r="A65" s="92" t="s">
        <v>12</v>
      </c>
      <c r="B65" s="141" t="s">
        <v>12</v>
      </c>
      <c r="C65" s="60" t="s">
        <v>243</v>
      </c>
      <c r="D65" s="42" t="s">
        <v>163</v>
      </c>
      <c r="E65" s="36" t="s">
        <v>170</v>
      </c>
      <c r="F65" s="52" t="s">
        <v>122</v>
      </c>
      <c r="G65" s="52">
        <v>10013</v>
      </c>
      <c r="H65" s="69">
        <v>2126298802</v>
      </c>
      <c r="I65" s="44" t="s">
        <v>101</v>
      </c>
      <c r="J65" s="58" t="s">
        <v>244</v>
      </c>
      <c r="K65" s="115">
        <v>37861</v>
      </c>
      <c r="L65" s="110">
        <v>1000</v>
      </c>
      <c r="M65" s="5">
        <v>1000</v>
      </c>
      <c r="N65" s="120">
        <v>38230</v>
      </c>
      <c r="O65" s="110">
        <v>0</v>
      </c>
      <c r="P65" s="125"/>
      <c r="Q65" s="6"/>
      <c r="R65" s="99"/>
      <c r="S65" s="293">
        <v>38456</v>
      </c>
      <c r="T65" s="129">
        <f>O65</f>
        <v>0</v>
      </c>
      <c r="U65" s="113"/>
      <c r="V65" s="6"/>
      <c r="W65" s="99"/>
      <c r="X65" s="143">
        <v>38923</v>
      </c>
      <c r="Y65" s="5"/>
      <c r="Z65" s="110"/>
      <c r="AA65" s="147"/>
      <c r="AB65" s="99"/>
      <c r="AC65" s="261">
        <v>39263</v>
      </c>
      <c r="AD65" s="151">
        <v>1000</v>
      </c>
      <c r="AE65" s="108">
        <v>39428</v>
      </c>
      <c r="AF65" s="156">
        <v>1000</v>
      </c>
      <c r="AG65" s="157"/>
      <c r="AH65" s="261">
        <v>39491</v>
      </c>
      <c r="AI65" s="151">
        <v>1000</v>
      </c>
      <c r="AJ65" s="1">
        <v>39613</v>
      </c>
      <c r="AK65" s="330">
        <v>1000</v>
      </c>
      <c r="AM65" s="261">
        <v>39582</v>
      </c>
      <c r="AN65" s="110">
        <v>1000</v>
      </c>
      <c r="AO65" s="1">
        <v>39613</v>
      </c>
      <c r="AP65" s="355">
        <v>1000</v>
      </c>
      <c r="AQ65" s="14">
        <f t="shared" si="5"/>
        <v>0</v>
      </c>
      <c r="AR65" s="6">
        <f t="shared" si="6"/>
        <v>0</v>
      </c>
      <c r="AS65" s="6">
        <f t="shared" si="7"/>
        <v>0</v>
      </c>
      <c r="AT65" s="6">
        <f t="shared" si="8"/>
        <v>0</v>
      </c>
      <c r="AU65" s="6">
        <f t="shared" si="9"/>
        <v>0</v>
      </c>
      <c r="AV65" s="15">
        <f t="shared" si="12"/>
        <v>0</v>
      </c>
      <c r="AX65" s="35">
        <f t="shared" si="13"/>
        <v>120</v>
      </c>
      <c r="AY65" s="35">
        <f t="shared" si="14"/>
        <v>120</v>
      </c>
      <c r="AZ65" s="35">
        <f t="shared" si="15"/>
        <v>120</v>
      </c>
      <c r="BA65" s="35">
        <f t="shared" si="4"/>
        <v>120</v>
      </c>
      <c r="BB65" s="35">
        <f t="shared" si="10"/>
        <v>120</v>
      </c>
      <c r="BC65" s="35">
        <f t="shared" si="11"/>
        <v>120</v>
      </c>
      <c r="BD65" s="89"/>
    </row>
    <row r="66" spans="1:56" s="160" customFormat="1" ht="12.75" hidden="1">
      <c r="A66" s="175" t="s">
        <v>411</v>
      </c>
      <c r="B66" s="174"/>
      <c r="C66" s="174" t="s">
        <v>48</v>
      </c>
      <c r="D66" s="176" t="s">
        <v>152</v>
      </c>
      <c r="E66" s="177" t="s">
        <v>187</v>
      </c>
      <c r="F66" s="178" t="s">
        <v>122</v>
      </c>
      <c r="G66" s="178">
        <v>10573</v>
      </c>
      <c r="H66" s="240">
        <v>9144172700</v>
      </c>
      <c r="I66" s="176"/>
      <c r="J66" s="236" t="s">
        <v>255</v>
      </c>
      <c r="K66" s="182"/>
      <c r="L66" s="183">
        <v>0</v>
      </c>
      <c r="M66" s="184">
        <v>0</v>
      </c>
      <c r="N66" s="185">
        <v>38045</v>
      </c>
      <c r="O66" s="183">
        <v>1000</v>
      </c>
      <c r="P66" s="186">
        <v>38045</v>
      </c>
      <c r="Q66" s="194">
        <v>1000</v>
      </c>
      <c r="R66" s="99"/>
      <c r="S66" s="292">
        <v>38456</v>
      </c>
      <c r="T66" s="235">
        <f>O66</f>
        <v>1000</v>
      </c>
      <c r="U66" s="188">
        <v>38491</v>
      </c>
      <c r="V66" s="194">
        <v>1000</v>
      </c>
      <c r="W66" s="99"/>
      <c r="X66" s="189">
        <v>38923</v>
      </c>
      <c r="Y66" s="184">
        <v>0</v>
      </c>
      <c r="Z66" s="188">
        <v>39050</v>
      </c>
      <c r="AA66" s="303">
        <v>0</v>
      </c>
      <c r="AB66" s="99"/>
      <c r="AC66" s="263"/>
      <c r="AD66" s="238"/>
      <c r="AE66" s="190"/>
      <c r="AF66" s="192"/>
      <c r="AG66" s="157"/>
      <c r="AH66" s="261">
        <v>39491</v>
      </c>
      <c r="AI66" s="238"/>
      <c r="AJ66"/>
      <c r="AK66" s="330"/>
      <c r="AL66" s="330"/>
      <c r="AM66" s="261">
        <v>39582</v>
      </c>
      <c r="AN66" s="351"/>
      <c r="AO66" s="1"/>
      <c r="AP66" s="355"/>
      <c r="AQ66" s="14">
        <f t="shared" si="5"/>
        <v>0</v>
      </c>
      <c r="AR66" s="6">
        <f t="shared" si="6"/>
        <v>0</v>
      </c>
      <c r="AS66" s="6">
        <f t="shared" si="7"/>
        <v>0</v>
      </c>
      <c r="AT66" s="6">
        <f t="shared" si="8"/>
        <v>0</v>
      </c>
      <c r="AU66" s="6">
        <f t="shared" si="9"/>
        <v>0</v>
      </c>
      <c r="AV66" s="195">
        <f t="shared" si="12"/>
        <v>0</v>
      </c>
      <c r="AW66" s="149"/>
      <c r="AX66" s="196">
        <f t="shared" si="13"/>
        <v>120</v>
      </c>
      <c r="AY66" s="196">
        <f t="shared" si="14"/>
        <v>120</v>
      </c>
      <c r="AZ66" s="196">
        <f t="shared" si="15"/>
        <v>120</v>
      </c>
      <c r="BA66" s="35">
        <f t="shared" si="4"/>
        <v>120</v>
      </c>
      <c r="BB66" s="35">
        <f t="shared" si="10"/>
        <v>120</v>
      </c>
      <c r="BC66" s="35">
        <f t="shared" si="11"/>
        <v>120</v>
      </c>
      <c r="BD66" s="177"/>
    </row>
    <row r="67" spans="1:56" s="229" customFormat="1" ht="12.75" hidden="1">
      <c r="A67" s="175" t="s">
        <v>259</v>
      </c>
      <c r="B67" s="175"/>
      <c r="C67" s="175" t="s">
        <v>48</v>
      </c>
      <c r="D67" s="198" t="s">
        <v>153</v>
      </c>
      <c r="E67" s="177" t="s">
        <v>160</v>
      </c>
      <c r="F67" s="213" t="s">
        <v>149</v>
      </c>
      <c r="G67" s="213">
        <v>20010</v>
      </c>
      <c r="H67" s="232">
        <v>2023288842</v>
      </c>
      <c r="I67" s="215" t="s">
        <v>94</v>
      </c>
      <c r="J67" s="216" t="s">
        <v>44</v>
      </c>
      <c r="K67" s="217">
        <v>37813</v>
      </c>
      <c r="L67" s="218">
        <v>500</v>
      </c>
      <c r="M67" s="219">
        <v>500</v>
      </c>
      <c r="N67" s="220">
        <v>38230</v>
      </c>
      <c r="O67" s="218">
        <v>0</v>
      </c>
      <c r="P67" s="221"/>
      <c r="Q67" s="228"/>
      <c r="R67" s="299"/>
      <c r="S67" s="264"/>
      <c r="T67" s="218"/>
      <c r="U67" s="223"/>
      <c r="V67" s="228"/>
      <c r="W67" s="299"/>
      <c r="X67" s="189">
        <v>38923</v>
      </c>
      <c r="Y67" s="219"/>
      <c r="Z67" s="223"/>
      <c r="AA67" s="304"/>
      <c r="AB67" s="299"/>
      <c r="AC67" s="264"/>
      <c r="AD67" s="225"/>
      <c r="AE67" s="224"/>
      <c r="AF67" s="226"/>
      <c r="AG67" s="312"/>
      <c r="AH67" s="261">
        <v>39491</v>
      </c>
      <c r="AI67" s="225"/>
      <c r="AJ67"/>
      <c r="AK67" s="330"/>
      <c r="AL67" s="330"/>
      <c r="AM67" s="261">
        <v>39582</v>
      </c>
      <c r="AN67" s="218"/>
      <c r="AO67" s="1"/>
      <c r="AP67" s="355"/>
      <c r="AQ67" s="14">
        <f t="shared" si="5"/>
        <v>0</v>
      </c>
      <c r="AR67" s="6">
        <f t="shared" si="6"/>
        <v>0</v>
      </c>
      <c r="AS67" s="6">
        <f t="shared" si="7"/>
        <v>0</v>
      </c>
      <c r="AT67" s="6">
        <f t="shared" si="8"/>
        <v>0</v>
      </c>
      <c r="AU67" s="6">
        <f t="shared" si="9"/>
        <v>0</v>
      </c>
      <c r="AV67" s="195">
        <f t="shared" si="12"/>
        <v>0</v>
      </c>
      <c r="AW67" s="239"/>
      <c r="AX67" s="230">
        <f t="shared" si="13"/>
        <v>120</v>
      </c>
      <c r="AY67" s="230">
        <f t="shared" si="14"/>
        <v>120</v>
      </c>
      <c r="AZ67" s="230">
        <f t="shared" si="15"/>
        <v>120</v>
      </c>
      <c r="BA67" s="35">
        <f t="shared" si="4"/>
        <v>120</v>
      </c>
      <c r="BB67" s="35">
        <f t="shared" si="10"/>
        <v>120</v>
      </c>
      <c r="BC67" s="35">
        <f t="shared" si="11"/>
        <v>120</v>
      </c>
      <c r="BD67" s="177"/>
    </row>
    <row r="68" spans="1:56" s="160" customFormat="1" ht="12.75" hidden="1">
      <c r="A68" s="175" t="s">
        <v>261</v>
      </c>
      <c r="B68" s="175"/>
      <c r="C68" s="174" t="s">
        <v>48</v>
      </c>
      <c r="D68" s="176" t="s">
        <v>154</v>
      </c>
      <c r="E68" s="177" t="s">
        <v>188</v>
      </c>
      <c r="F68" s="178" t="s">
        <v>155</v>
      </c>
      <c r="G68" s="178" t="s">
        <v>156</v>
      </c>
      <c r="H68" s="240">
        <v>6175474002</v>
      </c>
      <c r="I68" s="180" t="s">
        <v>95</v>
      </c>
      <c r="J68" s="181" t="s">
        <v>44</v>
      </c>
      <c r="K68" s="182"/>
      <c r="L68" s="183">
        <v>0</v>
      </c>
      <c r="M68" s="184">
        <v>0</v>
      </c>
      <c r="N68" s="185">
        <v>38230</v>
      </c>
      <c r="O68" s="237">
        <v>0</v>
      </c>
      <c r="P68" s="186"/>
      <c r="Q68" s="194"/>
      <c r="R68" s="99"/>
      <c r="S68" s="263"/>
      <c r="T68" s="183"/>
      <c r="U68" s="188"/>
      <c r="V68" s="194"/>
      <c r="W68" s="99"/>
      <c r="X68" s="189">
        <v>38923</v>
      </c>
      <c r="Y68" s="184"/>
      <c r="Z68" s="188"/>
      <c r="AA68" s="303"/>
      <c r="AB68" s="99"/>
      <c r="AC68" s="263"/>
      <c r="AD68" s="238"/>
      <c r="AE68" s="190"/>
      <c r="AF68" s="192"/>
      <c r="AG68" s="157"/>
      <c r="AH68" s="261">
        <v>39491</v>
      </c>
      <c r="AI68" s="238"/>
      <c r="AJ68"/>
      <c r="AK68" s="330"/>
      <c r="AL68" s="330"/>
      <c r="AM68" s="261">
        <v>39582</v>
      </c>
      <c r="AN68" s="351"/>
      <c r="AO68" s="1"/>
      <c r="AP68" s="355"/>
      <c r="AQ68" s="14">
        <f t="shared" si="5"/>
        <v>0</v>
      </c>
      <c r="AR68" s="6">
        <f t="shared" si="6"/>
        <v>0</v>
      </c>
      <c r="AS68" s="6">
        <f t="shared" si="7"/>
        <v>0</v>
      </c>
      <c r="AT68" s="6">
        <f t="shared" si="8"/>
        <v>0</v>
      </c>
      <c r="AU68" s="6">
        <f t="shared" si="9"/>
        <v>0</v>
      </c>
      <c r="AV68" s="195">
        <f t="shared" si="12"/>
        <v>0</v>
      </c>
      <c r="AW68" s="149"/>
      <c r="AX68" s="196">
        <f t="shared" si="13"/>
        <v>120</v>
      </c>
      <c r="AY68" s="196">
        <f t="shared" si="14"/>
        <v>120</v>
      </c>
      <c r="AZ68" s="196">
        <f t="shared" si="15"/>
        <v>120</v>
      </c>
      <c r="BA68" s="35">
        <f t="shared" si="4"/>
        <v>120</v>
      </c>
      <c r="BB68" s="35">
        <f t="shared" si="10"/>
        <v>120</v>
      </c>
      <c r="BC68" s="35">
        <f t="shared" si="11"/>
        <v>120</v>
      </c>
      <c r="BD68" s="177"/>
    </row>
    <row r="69" spans="1:56" ht="12.75">
      <c r="A69" s="92" t="s">
        <v>8</v>
      </c>
      <c r="B69" s="141" t="s">
        <v>374</v>
      </c>
      <c r="C69" s="60" t="s">
        <v>208</v>
      </c>
      <c r="D69" s="9" t="s">
        <v>164</v>
      </c>
      <c r="E69" t="s">
        <v>190</v>
      </c>
      <c r="F69" s="52" t="s">
        <v>165</v>
      </c>
      <c r="G69" s="52">
        <v>53703</v>
      </c>
      <c r="H69" s="67">
        <v>6082574626</v>
      </c>
      <c r="I69" s="44" t="s">
        <v>102</v>
      </c>
      <c r="J69" s="57" t="s">
        <v>44</v>
      </c>
      <c r="K69" s="115"/>
      <c r="L69" s="110">
        <v>0</v>
      </c>
      <c r="M69" s="5">
        <v>0</v>
      </c>
      <c r="N69" s="120">
        <v>38009</v>
      </c>
      <c r="O69" s="110">
        <v>1000</v>
      </c>
      <c r="P69" s="125">
        <v>38009</v>
      </c>
      <c r="Q69" s="6">
        <v>1000</v>
      </c>
      <c r="R69" s="99"/>
      <c r="S69" s="293">
        <v>38456</v>
      </c>
      <c r="T69" s="129">
        <v>0</v>
      </c>
      <c r="U69" s="113"/>
      <c r="V69" s="6"/>
      <c r="W69" s="99"/>
      <c r="X69" s="143">
        <v>38923</v>
      </c>
      <c r="Y69" s="5"/>
      <c r="Z69" s="110"/>
      <c r="AA69" s="147"/>
      <c r="AB69" s="99"/>
      <c r="AC69" s="261">
        <v>39263</v>
      </c>
      <c r="AD69" s="153">
        <v>1000</v>
      </c>
      <c r="AE69" s="173">
        <v>39431</v>
      </c>
      <c r="AF69" s="156">
        <v>1000</v>
      </c>
      <c r="AG69" s="157"/>
      <c r="AH69" s="261">
        <v>39491</v>
      </c>
      <c r="AI69" s="153">
        <v>1000</v>
      </c>
      <c r="AJ69" s="1">
        <v>39605</v>
      </c>
      <c r="AK69" s="330">
        <v>1000</v>
      </c>
      <c r="AM69" s="261">
        <v>39582</v>
      </c>
      <c r="AN69" s="347"/>
      <c r="AO69" s="1"/>
      <c r="AP69" s="355"/>
      <c r="AQ69" s="14">
        <f t="shared" si="5"/>
        <v>0</v>
      </c>
      <c r="AR69" s="6">
        <f t="shared" si="6"/>
        <v>0</v>
      </c>
      <c r="AS69" s="6">
        <f t="shared" si="7"/>
        <v>0</v>
      </c>
      <c r="AT69" s="6">
        <f t="shared" si="8"/>
        <v>0</v>
      </c>
      <c r="AU69" s="6">
        <f t="shared" si="9"/>
        <v>0</v>
      </c>
      <c r="AV69" s="15">
        <f t="shared" si="12"/>
        <v>0</v>
      </c>
      <c r="AW69" s="149"/>
      <c r="AX69" s="35">
        <f t="shared" si="13"/>
        <v>120</v>
      </c>
      <c r="AY69" s="35">
        <f t="shared" si="14"/>
        <v>120</v>
      </c>
      <c r="AZ69" s="35">
        <f t="shared" si="15"/>
        <v>120</v>
      </c>
      <c r="BA69" s="35">
        <f t="shared" si="4"/>
        <v>120</v>
      </c>
      <c r="BB69" s="35">
        <f t="shared" si="10"/>
        <v>120</v>
      </c>
      <c r="BC69" s="35">
        <f t="shared" si="11"/>
        <v>120</v>
      </c>
      <c r="BD69" s="89"/>
    </row>
    <row r="70" spans="1:56" ht="12.75">
      <c r="A70" s="141" t="s">
        <v>344</v>
      </c>
      <c r="B70" s="141" t="s">
        <v>344</v>
      </c>
      <c r="C70" s="61" t="s">
        <v>345</v>
      </c>
      <c r="D70" s="9" t="s">
        <v>157</v>
      </c>
      <c r="E70" t="s">
        <v>189</v>
      </c>
      <c r="F70" s="52" t="s">
        <v>158</v>
      </c>
      <c r="G70" s="52">
        <v>78701</v>
      </c>
      <c r="H70" s="67">
        <v>5124770746</v>
      </c>
      <c r="I70" s="43" t="s">
        <v>97</v>
      </c>
      <c r="J70" s="58" t="s">
        <v>346</v>
      </c>
      <c r="K70" s="115"/>
      <c r="L70" s="110">
        <v>0</v>
      </c>
      <c r="M70" s="5">
        <v>0</v>
      </c>
      <c r="N70" s="120">
        <v>38079</v>
      </c>
      <c r="O70" s="110">
        <v>500</v>
      </c>
      <c r="P70" s="125">
        <v>38079</v>
      </c>
      <c r="Q70" s="6">
        <v>500</v>
      </c>
      <c r="R70" s="99"/>
      <c r="S70" s="293">
        <v>38456</v>
      </c>
      <c r="T70" s="129">
        <f>O70</f>
        <v>500</v>
      </c>
      <c r="U70" s="113">
        <v>38475</v>
      </c>
      <c r="V70" s="6">
        <v>500</v>
      </c>
      <c r="W70" s="99"/>
      <c r="X70" s="143">
        <v>38923</v>
      </c>
      <c r="Y70" s="5"/>
      <c r="Z70" s="113"/>
      <c r="AA70" s="147"/>
      <c r="AB70" s="99"/>
      <c r="AC70" s="261">
        <v>39263</v>
      </c>
      <c r="AD70" s="153">
        <v>250</v>
      </c>
      <c r="AE70" s="108">
        <v>39424</v>
      </c>
      <c r="AF70" s="156">
        <v>250</v>
      </c>
      <c r="AG70" s="157"/>
      <c r="AH70" s="261">
        <v>39491</v>
      </c>
      <c r="AI70" s="153"/>
      <c r="AM70" s="261">
        <v>39582</v>
      </c>
      <c r="AN70" s="347"/>
      <c r="AO70" s="1"/>
      <c r="AP70" s="355"/>
      <c r="AQ70" s="14">
        <f t="shared" si="5"/>
        <v>0</v>
      </c>
      <c r="AR70" s="6">
        <f t="shared" si="6"/>
        <v>0</v>
      </c>
      <c r="AS70" s="6">
        <f t="shared" si="7"/>
        <v>0</v>
      </c>
      <c r="AT70" s="6">
        <f t="shared" si="8"/>
        <v>0</v>
      </c>
      <c r="AU70" s="6">
        <f t="shared" si="9"/>
        <v>0</v>
      </c>
      <c r="AV70" s="15">
        <f t="shared" si="12"/>
        <v>0</v>
      </c>
      <c r="AW70" s="149"/>
      <c r="AX70" s="35">
        <f t="shared" si="13"/>
        <v>120</v>
      </c>
      <c r="AY70" s="35">
        <f t="shared" si="14"/>
        <v>120</v>
      </c>
      <c r="AZ70" s="35">
        <f t="shared" si="15"/>
        <v>120</v>
      </c>
      <c r="BA70" s="35">
        <f t="shared" si="4"/>
        <v>120</v>
      </c>
      <c r="BB70" s="35">
        <f t="shared" si="10"/>
        <v>120</v>
      </c>
      <c r="BC70" s="35">
        <f t="shared" si="11"/>
        <v>120</v>
      </c>
      <c r="BD70" s="89"/>
    </row>
    <row r="71" spans="1:56" s="160" customFormat="1" ht="12.75" hidden="1">
      <c r="A71" s="175" t="s">
        <v>265</v>
      </c>
      <c r="B71" s="175"/>
      <c r="C71" s="174" t="s">
        <v>193</v>
      </c>
      <c r="D71" s="160" t="s">
        <v>159</v>
      </c>
      <c r="E71" s="177" t="s">
        <v>160</v>
      </c>
      <c r="F71" s="178" t="s">
        <v>149</v>
      </c>
      <c r="G71" s="178">
        <v>20036</v>
      </c>
      <c r="H71" s="178" t="s">
        <v>204</v>
      </c>
      <c r="I71" s="241" t="s">
        <v>98</v>
      </c>
      <c r="J71" s="236" t="s">
        <v>192</v>
      </c>
      <c r="K71" s="182"/>
      <c r="L71" s="183">
        <v>0</v>
      </c>
      <c r="M71" s="184">
        <v>0</v>
      </c>
      <c r="N71" s="185">
        <v>38056</v>
      </c>
      <c r="O71" s="183">
        <v>500</v>
      </c>
      <c r="P71" s="186">
        <v>38056</v>
      </c>
      <c r="Q71" s="194">
        <v>500</v>
      </c>
      <c r="R71" s="99"/>
      <c r="S71" s="263"/>
      <c r="T71" s="183"/>
      <c r="U71" s="188"/>
      <c r="V71" s="194"/>
      <c r="W71" s="99"/>
      <c r="X71" s="189">
        <v>38923</v>
      </c>
      <c r="Y71" s="184"/>
      <c r="Z71" s="188"/>
      <c r="AA71" s="303"/>
      <c r="AB71" s="99"/>
      <c r="AC71" s="263">
        <v>39263</v>
      </c>
      <c r="AD71" s="191"/>
      <c r="AE71" s="190"/>
      <c r="AF71" s="192"/>
      <c r="AG71" s="157"/>
      <c r="AH71" s="261">
        <v>39491</v>
      </c>
      <c r="AI71" s="191"/>
      <c r="AJ71"/>
      <c r="AK71" s="330"/>
      <c r="AL71" s="330"/>
      <c r="AM71" s="261">
        <v>39582</v>
      </c>
      <c r="AN71" s="183"/>
      <c r="AO71" s="1"/>
      <c r="AP71" s="355"/>
      <c r="AQ71" s="14">
        <f t="shared" si="5"/>
        <v>0</v>
      </c>
      <c r="AR71" s="6">
        <f t="shared" si="6"/>
        <v>0</v>
      </c>
      <c r="AS71" s="6">
        <f t="shared" si="7"/>
        <v>0</v>
      </c>
      <c r="AT71" s="6">
        <f t="shared" si="8"/>
        <v>0</v>
      </c>
      <c r="AU71" s="6">
        <f t="shared" si="9"/>
        <v>0</v>
      </c>
      <c r="AV71" s="195">
        <f t="shared" si="12"/>
        <v>0</v>
      </c>
      <c r="AW71" s="149"/>
      <c r="AX71" s="196">
        <f t="shared" si="13"/>
        <v>120</v>
      </c>
      <c r="AY71" s="196">
        <f t="shared" si="14"/>
        <v>120</v>
      </c>
      <c r="AZ71" s="196">
        <f t="shared" si="15"/>
        <v>120</v>
      </c>
      <c r="BA71" s="35">
        <f t="shared" si="4"/>
        <v>120</v>
      </c>
      <c r="BB71" s="35">
        <f t="shared" si="10"/>
        <v>120</v>
      </c>
      <c r="BC71" s="35">
        <f t="shared" si="11"/>
        <v>120</v>
      </c>
      <c r="BD71" s="177"/>
    </row>
    <row r="72" spans="1:56" ht="12.75">
      <c r="A72" s="141" t="s">
        <v>376</v>
      </c>
      <c r="B72" s="141" t="s">
        <v>376</v>
      </c>
      <c r="C72" s="60" t="s">
        <v>50</v>
      </c>
      <c r="D72" s="105" t="s">
        <v>336</v>
      </c>
      <c r="E72" s="36" t="s">
        <v>214</v>
      </c>
      <c r="F72" s="52" t="s">
        <v>215</v>
      </c>
      <c r="G72" s="52">
        <v>55101</v>
      </c>
      <c r="H72" s="68" t="s">
        <v>216</v>
      </c>
      <c r="I72" s="45" t="s">
        <v>103</v>
      </c>
      <c r="J72" s="58" t="s">
        <v>49</v>
      </c>
      <c r="K72" s="115"/>
      <c r="L72" s="110">
        <v>0</v>
      </c>
      <c r="M72" s="5">
        <v>0</v>
      </c>
      <c r="N72" s="120">
        <v>38230</v>
      </c>
      <c r="O72" s="110">
        <v>250</v>
      </c>
      <c r="P72" s="125">
        <v>38247</v>
      </c>
      <c r="Q72" s="6">
        <v>250</v>
      </c>
      <c r="R72" s="99"/>
      <c r="S72" s="293">
        <v>38456</v>
      </c>
      <c r="T72" s="129">
        <f>O72</f>
        <v>250</v>
      </c>
      <c r="U72" s="113">
        <v>38483</v>
      </c>
      <c r="V72" s="6">
        <v>250</v>
      </c>
      <c r="W72" s="99"/>
      <c r="X72" s="143">
        <v>38923</v>
      </c>
      <c r="Y72" s="5">
        <v>250</v>
      </c>
      <c r="Z72" s="113">
        <v>38941</v>
      </c>
      <c r="AA72" s="147">
        <v>250</v>
      </c>
      <c r="AB72" s="99"/>
      <c r="AC72" s="261">
        <v>39263</v>
      </c>
      <c r="AD72" s="153">
        <v>250</v>
      </c>
      <c r="AE72" s="108">
        <v>39280</v>
      </c>
      <c r="AF72" s="156">
        <v>250</v>
      </c>
      <c r="AG72" s="157"/>
      <c r="AH72" s="261">
        <v>39491</v>
      </c>
      <c r="AI72" s="153">
        <v>250</v>
      </c>
      <c r="AJ72" s="1">
        <v>39504</v>
      </c>
      <c r="AK72" s="340">
        <v>250</v>
      </c>
      <c r="AL72" s="340"/>
      <c r="AM72" s="261">
        <v>39582</v>
      </c>
      <c r="AN72" s="347"/>
      <c r="AO72" s="1"/>
      <c r="AP72" s="358"/>
      <c r="AQ72" s="14">
        <f t="shared" si="5"/>
        <v>0</v>
      </c>
      <c r="AR72" s="6">
        <f t="shared" si="6"/>
        <v>0</v>
      </c>
      <c r="AS72" s="6">
        <f t="shared" si="7"/>
        <v>0</v>
      </c>
      <c r="AT72" s="6">
        <f t="shared" si="8"/>
        <v>0</v>
      </c>
      <c r="AU72" s="6">
        <f t="shared" si="9"/>
        <v>0</v>
      </c>
      <c r="AV72" s="15">
        <f t="shared" si="12"/>
        <v>0</v>
      </c>
      <c r="AW72" s="149"/>
      <c r="AX72" s="35">
        <f t="shared" si="13"/>
        <v>120</v>
      </c>
      <c r="AY72" s="35">
        <f t="shared" si="14"/>
        <v>120</v>
      </c>
      <c r="AZ72" s="35">
        <f t="shared" si="15"/>
        <v>120</v>
      </c>
      <c r="BA72" s="35">
        <f t="shared" si="4"/>
        <v>120</v>
      </c>
      <c r="BB72" s="35">
        <f t="shared" si="10"/>
        <v>120</v>
      </c>
      <c r="BC72" s="35">
        <f t="shared" si="11"/>
        <v>120</v>
      </c>
      <c r="BD72" s="89"/>
    </row>
    <row r="73" spans="1:56" s="102" customFormat="1" ht="12" customHeight="1">
      <c r="A73" s="92" t="s">
        <v>473</v>
      </c>
      <c r="B73" s="92" t="s">
        <v>474</v>
      </c>
      <c r="C73" s="60" t="s">
        <v>475</v>
      </c>
      <c r="D73" s="42" t="s">
        <v>476</v>
      </c>
      <c r="E73" s="36" t="s">
        <v>160</v>
      </c>
      <c r="F73" s="52" t="s">
        <v>149</v>
      </c>
      <c r="G73" s="52">
        <v>20024</v>
      </c>
      <c r="H73" s="66" t="s">
        <v>477</v>
      </c>
      <c r="I73" s="44"/>
      <c r="J73" s="59" t="s">
        <v>478</v>
      </c>
      <c r="K73" s="117"/>
      <c r="L73" s="110"/>
      <c r="M73" s="5"/>
      <c r="N73" s="120"/>
      <c r="O73" s="110"/>
      <c r="P73" s="125"/>
      <c r="Q73" s="6"/>
      <c r="R73" s="99"/>
      <c r="S73" s="293"/>
      <c r="T73" s="129">
        <v>0</v>
      </c>
      <c r="U73" s="108"/>
      <c r="V73" s="6"/>
      <c r="W73" s="99"/>
      <c r="X73" s="143"/>
      <c r="Y73" s="5"/>
      <c r="Z73" s="113"/>
      <c r="AA73" s="147"/>
      <c r="AB73" s="99"/>
      <c r="AC73" s="261"/>
      <c r="AD73" s="153"/>
      <c r="AE73" s="108"/>
      <c r="AF73" s="156"/>
      <c r="AG73" s="157"/>
      <c r="AH73" s="261">
        <v>39582</v>
      </c>
      <c r="AI73" s="347">
        <v>500</v>
      </c>
      <c r="AJ73" s="1">
        <v>39602</v>
      </c>
      <c r="AK73" s="355">
        <v>500</v>
      </c>
      <c r="AL73" s="330"/>
      <c r="AQ73" s="14" t="e">
        <f>SUM(IF(AX73=1,L73-M73,0),IF(AY73=1,O73-Q73,0),IF(AZ73=1,T73-V73,0),IF(BA73=1,Y73-AA73,0),IF(BB73=1,AD73-AF73,0),IF(BC73=1,#REF!-#REF!,0))</f>
        <v>#REF!</v>
      </c>
      <c r="AR73" s="6" t="e">
        <f>SUM(IF(AX73=31,L73-M73,0),IF(AY73=31,O73-Q73,0),IF(AZ73=31,T73-V73,0),IF(BA73=31,Y73-AA73,0),IF(BB73=31,AD73-AF73,0),IF(BC73=31,#REF!-#REF!,0))</f>
        <v>#REF!</v>
      </c>
      <c r="AS73" s="6" t="e">
        <f>SUM(IF(AX73=61,L73-M73,0),IF(AY73=61,O73-Q73,0),IF(AZ73=61,T73-V73,0),IF(BA73=61,Y73-AA73,0),IF(BB73=61,AD73-AF73,0),IF(BC73=61,#REF!-#REF!,0))</f>
        <v>#REF!</v>
      </c>
      <c r="AT73" s="6" t="e">
        <f>SUM(IF(AX73=91,L73-M73,0),IF(AY73=91,O73-Q73,0),IF(AZ73=91,T73-V73,0),IF(BA73=91,Y73-AA73,0),IF(BB73=91,AD73-AF73,0),IF(BC73=91,#REF!-#REF!,0))</f>
        <v>#REF!</v>
      </c>
      <c r="AU73" s="6" t="e">
        <f>SUM(IF(AX73=120,L73-M73,0),IF(AY73=120,O73-Q73,0),IF(AZ73=120,T73-V73,0),IF(BA73=120,Y73-AA73,0),IF(BB73=120,AD73-AF73,0),IF(BC73=120,#REF!-#REF!,0))</f>
        <v>#REF!</v>
      </c>
      <c r="AV73" s="15" t="e">
        <f>SUM(AQ73:AU73)</f>
        <v>#REF!</v>
      </c>
      <c r="AW73" s="149"/>
      <c r="AX73" s="35">
        <f>IF(AND(($A$2-K73)&lt;=30,($A$2-K73)&gt;=1),1,IF(AND(($A$2-K73)&lt;=60,($A$2-K73)&gt;=31),31,IF(AND(($A$2-K73)&lt;=90,($A$2-K73)&gt;=61),61,IF(AND(($A$2-K73)&lt;=120,($A$2-K73)&gt;=91),91,IF(($A$2-K73)&gt;=120,120,0)))))</f>
        <v>120</v>
      </c>
      <c r="AY73" s="35">
        <f>IF(AND(($A$2-N73)&lt;=30,($A$2-N73)&gt;=1),1,IF(AND(($A$2-N73)&lt;=60,($A$2-N73)&gt;=31),31,IF(AND(($A$2-N73)&lt;=90,($A$2-N73)&gt;=61),61,IF(AND(($A$2-N73)&lt;=120,($A$2-N73)&gt;=91),91,IF(($A$2-N73)&gt;=120,120,0)))))</f>
        <v>120</v>
      </c>
      <c r="AZ73" s="35">
        <f>IF(AND(($A$2-S73)&lt;=30,($A$2-S73)&gt;=1),1,IF(AND(($A$2-S73)&lt;=60,($A$2-S73)&gt;=31),31,IF(AND(($A$2-S73)&lt;=90,($A$2-S73)&gt;=61),61,IF(AND(($A$2-S73)&lt;=120,($A$2-S73)&gt;=91),91,IF(($A$2-S73)&gt;=120,120,0)))))</f>
        <v>120</v>
      </c>
      <c r="BA73" s="35">
        <f>IF(AND(($A$2-X73)&lt;=30,($A$2-X73)&gt;=1),1,IF(AND(($A$2-X73)&lt;=60,($A$2-X73)&gt;=31),31,IF(AND(($A$2-X73)&lt;=90,($A$2-X73)&gt;=61),61,IF(AND(($A$2-X73)&lt;=120,($A$2-X73)&gt;=91),91,IF(($A$2-X73)&gt;=120,120,0)))))</f>
        <v>120</v>
      </c>
      <c r="BB73" s="35">
        <f>IF(AND(($A$2-AC73)&lt;=30,($A$2-AC73)&gt;=1),1,IF(AND(($A$2-AC73)&lt;=60,($A$2-AC73)&gt;=31),31,IF(AND(($A$2-AC73)&lt;=90,($A$2-AC73)&gt;=61),61,IF(AND(($A$2-AC73)&lt;=120,($A$2-AC73)&gt;=91),91,IF(($A$2-AC73)&gt;=120,120,0)))))</f>
        <v>120</v>
      </c>
      <c r="BC73" s="35" t="e">
        <f>IF(AND(($A$2-#REF!)&lt;=30,($A$2-#REF!)&gt;=1),1,IF(AND(($A$2-#REF!)&lt;=60,($A$2-#REF!)&gt;=31),31,IF(AND(($A$2-#REF!)&lt;=90,($A$2-#REF!)&gt;=61),61,IF(AND(($A$2-#REF!)&lt;=120,($A$2-#REF!)&gt;=91),91,IF(($A$2-#REF!)&gt;=120,120,0)))))</f>
        <v>#REF!</v>
      </c>
      <c r="BD73" s="89"/>
    </row>
    <row r="74" spans="1:56" s="102" customFormat="1" ht="12" customHeight="1">
      <c r="A74" s="92" t="s">
        <v>9</v>
      </c>
      <c r="B74" s="92" t="s">
        <v>9</v>
      </c>
      <c r="C74" s="60" t="s">
        <v>245</v>
      </c>
      <c r="D74" s="42" t="s">
        <v>166</v>
      </c>
      <c r="E74" s="36" t="s">
        <v>175</v>
      </c>
      <c r="F74" s="52" t="s">
        <v>123</v>
      </c>
      <c r="G74" s="52" t="s">
        <v>167</v>
      </c>
      <c r="H74" s="66" t="s">
        <v>200</v>
      </c>
      <c r="I74" s="44" t="s">
        <v>104</v>
      </c>
      <c r="J74" s="59" t="s">
        <v>246</v>
      </c>
      <c r="K74" s="117">
        <v>37831</v>
      </c>
      <c r="L74" s="110">
        <v>100</v>
      </c>
      <c r="M74" s="5">
        <v>100</v>
      </c>
      <c r="N74" s="120">
        <v>38230</v>
      </c>
      <c r="O74" s="110">
        <v>0</v>
      </c>
      <c r="P74" s="125"/>
      <c r="Q74" s="6"/>
      <c r="R74" s="99"/>
      <c r="S74" s="293">
        <v>38456</v>
      </c>
      <c r="T74" s="129">
        <v>0</v>
      </c>
      <c r="U74" s="108"/>
      <c r="V74" s="6"/>
      <c r="W74" s="99"/>
      <c r="X74" s="143">
        <v>38923</v>
      </c>
      <c r="Y74" s="5">
        <v>250</v>
      </c>
      <c r="Z74" s="113">
        <v>39428</v>
      </c>
      <c r="AA74" s="147">
        <v>250</v>
      </c>
      <c r="AB74" s="99"/>
      <c r="AC74" s="261">
        <v>39263</v>
      </c>
      <c r="AD74" s="153">
        <v>500</v>
      </c>
      <c r="AE74" s="108">
        <v>39428</v>
      </c>
      <c r="AF74" s="156">
        <v>500</v>
      </c>
      <c r="AG74" s="157"/>
      <c r="AH74" s="261">
        <v>39491</v>
      </c>
      <c r="AI74" s="153"/>
      <c r="AJ74"/>
      <c r="AK74" s="330"/>
      <c r="AL74" s="330"/>
      <c r="AM74" s="261">
        <v>39582</v>
      </c>
      <c r="AN74" s="347"/>
      <c r="AO74" s="1"/>
      <c r="AP74" s="355"/>
      <c r="AQ74" s="14">
        <f t="shared" si="5"/>
        <v>0</v>
      </c>
      <c r="AR74" s="6">
        <f t="shared" si="6"/>
        <v>0</v>
      </c>
      <c r="AS74" s="6">
        <f t="shared" si="7"/>
        <v>0</v>
      </c>
      <c r="AT74" s="6">
        <f t="shared" si="8"/>
        <v>0</v>
      </c>
      <c r="AU74" s="6">
        <f t="shared" si="9"/>
        <v>0</v>
      </c>
      <c r="AV74" s="15">
        <f t="shared" si="12"/>
        <v>0</v>
      </c>
      <c r="AW74" s="149"/>
      <c r="AX74" s="35">
        <f t="shared" si="13"/>
        <v>120</v>
      </c>
      <c r="AY74" s="35">
        <f t="shared" si="14"/>
        <v>120</v>
      </c>
      <c r="AZ74" s="35">
        <f t="shared" si="15"/>
        <v>120</v>
      </c>
      <c r="BA74" s="35">
        <f t="shared" si="4"/>
        <v>120</v>
      </c>
      <c r="BB74" s="35">
        <f t="shared" si="10"/>
        <v>120</v>
      </c>
      <c r="BC74" s="35">
        <f t="shared" si="11"/>
        <v>120</v>
      </c>
      <c r="BD74" s="89"/>
    </row>
    <row r="75" spans="1:56" ht="12.75">
      <c r="A75" s="141" t="s">
        <v>377</v>
      </c>
      <c r="B75" s="141" t="s">
        <v>377</v>
      </c>
      <c r="C75" s="92" t="s">
        <v>415</v>
      </c>
      <c r="D75" s="132" t="s">
        <v>271</v>
      </c>
      <c r="E75" s="94" t="s">
        <v>272</v>
      </c>
      <c r="F75" s="95" t="s">
        <v>123</v>
      </c>
      <c r="G75" s="95">
        <v>95827</v>
      </c>
      <c r="H75" s="106" t="s">
        <v>416</v>
      </c>
      <c r="I75" s="97" t="s">
        <v>273</v>
      </c>
      <c r="J75" s="133" t="s">
        <v>417</v>
      </c>
      <c r="K75" s="134"/>
      <c r="L75" s="111"/>
      <c r="M75" s="100"/>
      <c r="N75" s="121"/>
      <c r="O75" s="111"/>
      <c r="P75" s="126"/>
      <c r="Q75" s="99"/>
      <c r="R75" s="99"/>
      <c r="S75" s="262"/>
      <c r="T75" s="111"/>
      <c r="U75" s="131"/>
      <c r="V75" s="99"/>
      <c r="W75" s="99"/>
      <c r="X75" s="145">
        <v>38882</v>
      </c>
      <c r="Y75" s="100">
        <v>1000</v>
      </c>
      <c r="Z75" s="131">
        <v>38910</v>
      </c>
      <c r="AA75" s="308">
        <v>1000</v>
      </c>
      <c r="AB75" s="99"/>
      <c r="AC75" s="261">
        <v>39263</v>
      </c>
      <c r="AD75" s="154">
        <v>1000</v>
      </c>
      <c r="AE75" s="146">
        <v>39288</v>
      </c>
      <c r="AF75" s="157">
        <v>1000</v>
      </c>
      <c r="AG75" s="157"/>
      <c r="AH75" s="261">
        <v>39491</v>
      </c>
      <c r="AI75" s="154">
        <v>1000</v>
      </c>
      <c r="AJ75" s="1">
        <v>39504</v>
      </c>
      <c r="AK75" s="330">
        <v>1000</v>
      </c>
      <c r="AM75" s="261">
        <v>39582</v>
      </c>
      <c r="AN75" s="348"/>
      <c r="AO75" s="1"/>
      <c r="AP75" s="355"/>
      <c r="AQ75" s="14">
        <f t="shared" si="5"/>
        <v>0</v>
      </c>
      <c r="AR75" s="6">
        <f t="shared" si="6"/>
        <v>0</v>
      </c>
      <c r="AS75" s="6">
        <f t="shared" si="7"/>
        <v>0</v>
      </c>
      <c r="AT75" s="6">
        <f t="shared" si="8"/>
        <v>0</v>
      </c>
      <c r="AU75" s="6">
        <f t="shared" si="9"/>
        <v>0</v>
      </c>
      <c r="AV75" s="101">
        <f t="shared" si="12"/>
        <v>0</v>
      </c>
      <c r="AW75" s="149"/>
      <c r="AX75" s="103">
        <f t="shared" si="13"/>
        <v>120</v>
      </c>
      <c r="AY75" s="103">
        <f t="shared" si="14"/>
        <v>120</v>
      </c>
      <c r="AZ75" s="103">
        <f t="shared" si="15"/>
        <v>120</v>
      </c>
      <c r="BA75" s="35">
        <f t="shared" si="4"/>
        <v>120</v>
      </c>
      <c r="BB75" s="35">
        <f t="shared" si="10"/>
        <v>120</v>
      </c>
      <c r="BC75" s="35">
        <f t="shared" si="11"/>
        <v>120</v>
      </c>
      <c r="BD75" s="94"/>
    </row>
    <row r="76" spans="1:56" ht="12.75">
      <c r="A76" s="266" t="s">
        <v>10</v>
      </c>
      <c r="B76" s="266" t="s">
        <v>10</v>
      </c>
      <c r="C76" s="266" t="s">
        <v>113</v>
      </c>
      <c r="D76" s="42" t="s">
        <v>169</v>
      </c>
      <c r="E76" s="89" t="s">
        <v>191</v>
      </c>
      <c r="F76" s="267" t="s">
        <v>123</v>
      </c>
      <c r="G76" s="267">
        <v>90403</v>
      </c>
      <c r="H76" s="268" t="s">
        <v>213</v>
      </c>
      <c r="I76" s="45" t="s">
        <v>105</v>
      </c>
      <c r="J76" s="280" t="s">
        <v>112</v>
      </c>
      <c r="K76" s="281">
        <v>37840</v>
      </c>
      <c r="L76" s="269">
        <v>250</v>
      </c>
      <c r="M76" s="270">
        <v>250</v>
      </c>
      <c r="N76" s="271">
        <v>38230</v>
      </c>
      <c r="O76" s="269">
        <f>L76</f>
        <v>250</v>
      </c>
      <c r="P76" s="272">
        <v>38247</v>
      </c>
      <c r="Q76" s="277">
        <v>250</v>
      </c>
      <c r="R76" s="99"/>
      <c r="S76" s="274"/>
      <c r="T76" s="269"/>
      <c r="U76" s="282"/>
      <c r="V76" s="277"/>
      <c r="W76" s="99"/>
      <c r="X76" s="273"/>
      <c r="Y76" s="270"/>
      <c r="Z76" s="269"/>
      <c r="AA76" s="307"/>
      <c r="AB76" s="99"/>
      <c r="AC76" s="274">
        <v>39263</v>
      </c>
      <c r="AD76" s="283">
        <v>250</v>
      </c>
      <c r="AE76" s="275">
        <v>39344</v>
      </c>
      <c r="AF76" s="259">
        <v>250</v>
      </c>
      <c r="AG76" s="157"/>
      <c r="AH76" s="274">
        <v>39491</v>
      </c>
      <c r="AI76" s="283"/>
      <c r="AJ76" s="87"/>
      <c r="AK76" s="341"/>
      <c r="AL76" s="341"/>
      <c r="AM76" s="261">
        <v>39582</v>
      </c>
      <c r="AN76" s="352"/>
      <c r="AO76" s="354"/>
      <c r="AP76" s="359"/>
      <c r="AQ76" s="276">
        <f t="shared" si="5"/>
        <v>0</v>
      </c>
      <c r="AR76" s="277">
        <f t="shared" si="6"/>
        <v>0</v>
      </c>
      <c r="AS76" s="277">
        <f t="shared" si="7"/>
        <v>0</v>
      </c>
      <c r="AT76" s="277">
        <f t="shared" si="8"/>
        <v>0</v>
      </c>
      <c r="AU76" s="277">
        <f t="shared" si="9"/>
        <v>0</v>
      </c>
      <c r="AV76" s="278">
        <f t="shared" si="12"/>
        <v>0</v>
      </c>
      <c r="AW76" s="149"/>
      <c r="AX76" s="260">
        <f t="shared" si="13"/>
        <v>120</v>
      </c>
      <c r="AY76" s="260">
        <f t="shared" si="14"/>
        <v>120</v>
      </c>
      <c r="AZ76" s="260">
        <f t="shared" si="15"/>
        <v>120</v>
      </c>
      <c r="BA76" s="260">
        <f t="shared" si="4"/>
        <v>120</v>
      </c>
      <c r="BB76" s="260">
        <f t="shared" si="10"/>
        <v>120</v>
      </c>
      <c r="BC76" s="260">
        <f t="shared" si="11"/>
        <v>120</v>
      </c>
      <c r="BD76" s="89"/>
    </row>
    <row r="77" spans="1:56" s="160" customFormat="1" ht="12.75" hidden="1">
      <c r="A77" s="175" t="s">
        <v>270</v>
      </c>
      <c r="B77" s="175"/>
      <c r="C77" s="174" t="s">
        <v>55</v>
      </c>
      <c r="D77" s="243" t="s">
        <v>145</v>
      </c>
      <c r="E77" s="177" t="s">
        <v>174</v>
      </c>
      <c r="F77" s="178" t="s">
        <v>123</v>
      </c>
      <c r="G77" s="178">
        <v>94108</v>
      </c>
      <c r="H77" s="178" t="s">
        <v>202</v>
      </c>
      <c r="I77" s="180" t="s">
        <v>108</v>
      </c>
      <c r="J77" s="236" t="s">
        <v>56</v>
      </c>
      <c r="K77" s="182"/>
      <c r="L77" s="183">
        <v>0</v>
      </c>
      <c r="M77" s="184">
        <v>0</v>
      </c>
      <c r="N77" s="185">
        <v>38230</v>
      </c>
      <c r="O77" s="237">
        <v>250</v>
      </c>
      <c r="P77" s="186">
        <v>38311</v>
      </c>
      <c r="Q77" s="194">
        <v>250</v>
      </c>
      <c r="R77" s="99"/>
      <c r="S77" s="292"/>
      <c r="T77" s="244"/>
      <c r="U77" s="188"/>
      <c r="V77" s="194"/>
      <c r="W77" s="99"/>
      <c r="X77" s="189">
        <v>38923</v>
      </c>
      <c r="Y77" s="184"/>
      <c r="Z77" s="183"/>
      <c r="AA77" s="303"/>
      <c r="AB77" s="99"/>
      <c r="AC77" s="263">
        <v>39263</v>
      </c>
      <c r="AD77" s="238"/>
      <c r="AE77" s="190"/>
      <c r="AF77" s="192"/>
      <c r="AG77" s="157"/>
      <c r="AH77" s="263">
        <v>39491</v>
      </c>
      <c r="AI77" s="238"/>
      <c r="AK77" s="336"/>
      <c r="AL77" s="336"/>
      <c r="AM77" s="261">
        <v>39582</v>
      </c>
      <c r="AN77" s="351"/>
      <c r="AO77" s="353"/>
      <c r="AP77" s="356"/>
      <c r="AQ77" s="193">
        <f t="shared" si="5"/>
        <v>0</v>
      </c>
      <c r="AR77" s="194">
        <f t="shared" si="6"/>
        <v>0</v>
      </c>
      <c r="AS77" s="194">
        <f t="shared" si="7"/>
        <v>0</v>
      </c>
      <c r="AT77" s="194">
        <f t="shared" si="8"/>
        <v>0</v>
      </c>
      <c r="AU77" s="194">
        <f t="shared" si="9"/>
        <v>0</v>
      </c>
      <c r="AV77" s="195">
        <f t="shared" si="12"/>
        <v>0</v>
      </c>
      <c r="AW77" s="149"/>
      <c r="AX77" s="196">
        <f t="shared" si="13"/>
        <v>120</v>
      </c>
      <c r="AY77" s="196">
        <f t="shared" si="14"/>
        <v>120</v>
      </c>
      <c r="AZ77" s="196">
        <f t="shared" si="15"/>
        <v>120</v>
      </c>
      <c r="BA77" s="196">
        <f t="shared" si="4"/>
        <v>120</v>
      </c>
      <c r="BB77" s="196">
        <f t="shared" si="10"/>
        <v>120</v>
      </c>
      <c r="BC77" s="196">
        <f t="shared" si="11"/>
        <v>120</v>
      </c>
      <c r="BD77" s="177"/>
    </row>
    <row r="78" spans="1:56" ht="12.75">
      <c r="A78" s="265" t="s">
        <v>381</v>
      </c>
      <c r="B78" s="265" t="s">
        <v>382</v>
      </c>
      <c r="C78" s="265" t="s">
        <v>383</v>
      </c>
      <c r="D78" s="42" t="s">
        <v>384</v>
      </c>
      <c r="E78" s="89" t="s">
        <v>385</v>
      </c>
      <c r="F78" s="284" t="s">
        <v>215</v>
      </c>
      <c r="G78" s="267">
        <v>55403</v>
      </c>
      <c r="H78" s="268" t="s">
        <v>386</v>
      </c>
      <c r="I78" s="45"/>
      <c r="J78" s="280" t="s">
        <v>387</v>
      </c>
      <c r="K78" s="281"/>
      <c r="L78" s="269"/>
      <c r="M78" s="270"/>
      <c r="N78" s="271"/>
      <c r="O78" s="269"/>
      <c r="P78" s="272"/>
      <c r="Q78" s="277"/>
      <c r="R78" s="99"/>
      <c r="S78" s="274"/>
      <c r="T78" s="269"/>
      <c r="U78" s="282"/>
      <c r="V78" s="277"/>
      <c r="W78" s="99"/>
      <c r="X78" s="273"/>
      <c r="Y78" s="270"/>
      <c r="Z78" s="269"/>
      <c r="AA78" s="307"/>
      <c r="AB78" s="99"/>
      <c r="AC78" s="274">
        <v>39263</v>
      </c>
      <c r="AD78" s="283">
        <v>150</v>
      </c>
      <c r="AE78" s="275">
        <v>39428</v>
      </c>
      <c r="AF78" s="259">
        <v>150</v>
      </c>
      <c r="AG78" s="157"/>
      <c r="AH78" s="274">
        <v>39491</v>
      </c>
      <c r="AI78" s="283"/>
      <c r="AJ78" s="87"/>
      <c r="AK78" s="341"/>
      <c r="AL78" s="341"/>
      <c r="AM78" s="261">
        <v>39582</v>
      </c>
      <c r="AN78" s="352"/>
      <c r="AO78" s="354"/>
      <c r="AP78" s="359"/>
      <c r="AQ78" s="276">
        <f t="shared" si="5"/>
        <v>0</v>
      </c>
      <c r="AR78" s="277">
        <f t="shared" si="6"/>
        <v>0</v>
      </c>
      <c r="AS78" s="277">
        <f t="shared" si="7"/>
        <v>0</v>
      </c>
      <c r="AT78" s="277">
        <f t="shared" si="8"/>
        <v>0</v>
      </c>
      <c r="AU78" s="277">
        <f t="shared" si="9"/>
        <v>0</v>
      </c>
      <c r="AV78" s="278">
        <f t="shared" si="12"/>
        <v>0</v>
      </c>
      <c r="AW78" s="149"/>
      <c r="AX78" s="260">
        <f t="shared" si="13"/>
        <v>120</v>
      </c>
      <c r="AY78" s="260">
        <f t="shared" si="14"/>
        <v>120</v>
      </c>
      <c r="AZ78" s="260">
        <f t="shared" si="15"/>
        <v>120</v>
      </c>
      <c r="BA78" s="260">
        <f t="shared" si="4"/>
        <v>120</v>
      </c>
      <c r="BB78" s="260">
        <f t="shared" si="10"/>
        <v>120</v>
      </c>
      <c r="BC78" s="260">
        <f t="shared" si="11"/>
        <v>120</v>
      </c>
      <c r="BD78" s="89"/>
    </row>
    <row r="79" spans="1:56" ht="12.75">
      <c r="A79" s="92" t="s">
        <v>11</v>
      </c>
      <c r="B79" s="141" t="s">
        <v>11</v>
      </c>
      <c r="C79" s="60" t="s">
        <v>249</v>
      </c>
      <c r="D79" s="42" t="s">
        <v>413</v>
      </c>
      <c r="E79" s="36" t="s">
        <v>160</v>
      </c>
      <c r="F79" s="52" t="s">
        <v>149</v>
      </c>
      <c r="G79" s="52">
        <v>20036</v>
      </c>
      <c r="H79" s="52" t="s">
        <v>201</v>
      </c>
      <c r="I79" s="44" t="s">
        <v>107</v>
      </c>
      <c r="J79" s="58" t="s">
        <v>250</v>
      </c>
      <c r="K79" s="117">
        <v>37793</v>
      </c>
      <c r="L79" s="110">
        <v>1000</v>
      </c>
      <c r="M79" s="5">
        <v>1000</v>
      </c>
      <c r="N79" s="120">
        <v>38230</v>
      </c>
      <c r="O79" s="110">
        <v>0</v>
      </c>
      <c r="P79" s="125"/>
      <c r="Q79" s="6"/>
      <c r="R79" s="99"/>
      <c r="S79" s="293">
        <v>38456</v>
      </c>
      <c r="T79" s="129">
        <v>500</v>
      </c>
      <c r="U79" s="113">
        <v>38490</v>
      </c>
      <c r="V79" s="6">
        <v>500</v>
      </c>
      <c r="W79" s="99"/>
      <c r="X79" s="143">
        <v>38923</v>
      </c>
      <c r="Y79" s="5"/>
      <c r="Z79" s="110"/>
      <c r="AA79" s="147"/>
      <c r="AB79" s="99"/>
      <c r="AC79" s="261">
        <v>39263</v>
      </c>
      <c r="AD79" s="153">
        <v>500</v>
      </c>
      <c r="AE79" s="108">
        <v>39280</v>
      </c>
      <c r="AF79" s="156">
        <v>500</v>
      </c>
      <c r="AG79" s="157"/>
      <c r="AH79" s="261">
        <v>39491</v>
      </c>
      <c r="AI79" s="153">
        <v>500</v>
      </c>
      <c r="AJ79" s="1">
        <v>39511</v>
      </c>
      <c r="AK79" s="340">
        <v>500</v>
      </c>
      <c r="AL79" s="340"/>
      <c r="AM79" s="261">
        <v>39582</v>
      </c>
      <c r="AN79" s="347"/>
      <c r="AO79" s="1"/>
      <c r="AP79" s="358"/>
      <c r="AQ79" s="14">
        <f t="shared" si="5"/>
        <v>0</v>
      </c>
      <c r="AR79" s="6">
        <f t="shared" si="6"/>
        <v>0</v>
      </c>
      <c r="AS79" s="6">
        <f t="shared" si="7"/>
        <v>0</v>
      </c>
      <c r="AT79" s="6">
        <f t="shared" si="8"/>
        <v>0</v>
      </c>
      <c r="AU79" s="6">
        <f t="shared" si="9"/>
        <v>0</v>
      </c>
      <c r="AV79" s="15">
        <f t="shared" si="12"/>
        <v>0</v>
      </c>
      <c r="AW79" s="149"/>
      <c r="AX79" s="35">
        <f t="shared" si="13"/>
        <v>120</v>
      </c>
      <c r="AY79" s="35">
        <f t="shared" si="14"/>
        <v>120</v>
      </c>
      <c r="AZ79" s="35">
        <f t="shared" si="15"/>
        <v>120</v>
      </c>
      <c r="BA79" s="35">
        <f t="shared" si="4"/>
        <v>120</v>
      </c>
      <c r="BB79" s="35">
        <f t="shared" si="10"/>
        <v>120</v>
      </c>
      <c r="BC79" s="35">
        <f t="shared" si="11"/>
        <v>120</v>
      </c>
      <c r="BD79" s="89"/>
    </row>
    <row r="80" spans="1:56" s="160" customFormat="1" ht="12.75" hidden="1">
      <c r="A80" s="175" t="s">
        <v>410</v>
      </c>
      <c r="B80" s="174"/>
      <c r="C80" s="174" t="s">
        <v>302</v>
      </c>
      <c r="D80" s="229" t="s">
        <v>303</v>
      </c>
      <c r="E80" s="177" t="s">
        <v>304</v>
      </c>
      <c r="F80" s="178" t="s">
        <v>123</v>
      </c>
      <c r="G80" s="178">
        <v>94301</v>
      </c>
      <c r="H80" s="178" t="s">
        <v>305</v>
      </c>
      <c r="I80" s="180"/>
      <c r="J80" s="236" t="s">
        <v>306</v>
      </c>
      <c r="K80" s="182"/>
      <c r="L80" s="183"/>
      <c r="M80" s="184"/>
      <c r="N80" s="185"/>
      <c r="O80" s="237"/>
      <c r="P80" s="242"/>
      <c r="Q80" s="290"/>
      <c r="R80" s="300"/>
      <c r="S80" s="292"/>
      <c r="T80" s="235"/>
      <c r="U80" s="188"/>
      <c r="V80" s="194"/>
      <c r="W80" s="99"/>
      <c r="X80" s="189">
        <v>38990</v>
      </c>
      <c r="Y80" s="184">
        <v>75</v>
      </c>
      <c r="Z80" s="188">
        <v>39004</v>
      </c>
      <c r="AA80" s="303">
        <v>75</v>
      </c>
      <c r="AB80" s="99"/>
      <c r="AC80" s="263">
        <v>39263</v>
      </c>
      <c r="AD80" s="238"/>
      <c r="AE80" s="190"/>
      <c r="AF80" s="192"/>
      <c r="AG80" s="157"/>
      <c r="AH80" s="261">
        <v>39491</v>
      </c>
      <c r="AI80" s="238"/>
      <c r="AJ80"/>
      <c r="AK80" s="330"/>
      <c r="AL80" s="330"/>
      <c r="AM80" s="261">
        <v>39582</v>
      </c>
      <c r="AN80" s="351"/>
      <c r="AO80" s="1"/>
      <c r="AP80" s="355"/>
      <c r="AQ80" s="14">
        <f t="shared" si="5"/>
        <v>0</v>
      </c>
      <c r="AR80" s="6">
        <f t="shared" si="6"/>
        <v>0</v>
      </c>
      <c r="AS80" s="6">
        <f t="shared" si="7"/>
        <v>0</v>
      </c>
      <c r="AT80" s="6">
        <f t="shared" si="8"/>
        <v>0</v>
      </c>
      <c r="AU80" s="6">
        <f t="shared" si="9"/>
        <v>0</v>
      </c>
      <c r="AV80" s="195">
        <f t="shared" si="12"/>
        <v>0</v>
      </c>
      <c r="AW80" s="149"/>
      <c r="AX80" s="196">
        <f t="shared" si="13"/>
        <v>120</v>
      </c>
      <c r="AY80" s="196">
        <f t="shared" si="14"/>
        <v>120</v>
      </c>
      <c r="AZ80" s="196">
        <f t="shared" si="15"/>
        <v>120</v>
      </c>
      <c r="BA80" s="35">
        <f>IF(AND(($A$2-X80)&lt;=30,($A$2-X80)&gt;=1),1,IF(AND(($A$2-X80)&lt;=60,($A$2-X80)&gt;=31),31,IF(AND(($A$2-X80)&lt;=90,($A$2-X80)&gt;=61),61,IF(AND(($A$2-X80)&lt;=120,($A$2-X80)&gt;=91),91,IF(($A$2-X80)&gt;=120,120,0)))))</f>
        <v>120</v>
      </c>
      <c r="BB80" s="35">
        <f t="shared" si="10"/>
        <v>120</v>
      </c>
      <c r="BC80" s="35">
        <f t="shared" si="11"/>
        <v>120</v>
      </c>
      <c r="BD80" s="177"/>
    </row>
    <row r="81" spans="1:56" ht="12.75">
      <c r="A81" s="92" t="s">
        <v>26</v>
      </c>
      <c r="B81" s="141" t="s">
        <v>26</v>
      </c>
      <c r="C81" s="60" t="s">
        <v>48</v>
      </c>
      <c r="D81" s="42" t="s">
        <v>493</v>
      </c>
      <c r="E81" s="36" t="s">
        <v>160</v>
      </c>
      <c r="F81" s="135" t="s">
        <v>149</v>
      </c>
      <c r="G81" s="52">
        <v>20006</v>
      </c>
      <c r="H81" s="135" t="s">
        <v>494</v>
      </c>
      <c r="I81" s="44" t="s">
        <v>109</v>
      </c>
      <c r="J81" s="58" t="s">
        <v>338</v>
      </c>
      <c r="K81" s="115"/>
      <c r="L81" s="110">
        <v>0</v>
      </c>
      <c r="M81" s="5">
        <v>0</v>
      </c>
      <c r="N81" s="120">
        <v>38230</v>
      </c>
      <c r="O81" s="122">
        <v>50</v>
      </c>
      <c r="P81" s="128">
        <v>38247</v>
      </c>
      <c r="Q81" s="289">
        <v>50</v>
      </c>
      <c r="R81" s="300"/>
      <c r="S81" s="293">
        <v>38456</v>
      </c>
      <c r="T81" s="129">
        <v>500</v>
      </c>
      <c r="U81" s="113">
        <v>38482</v>
      </c>
      <c r="V81" s="6">
        <v>500</v>
      </c>
      <c r="W81" s="99"/>
      <c r="X81" s="143">
        <v>38923</v>
      </c>
      <c r="Y81" s="5"/>
      <c r="Z81" s="110"/>
      <c r="AA81" s="147"/>
      <c r="AB81" s="99"/>
      <c r="AC81" s="261">
        <v>39263</v>
      </c>
      <c r="AD81" s="153">
        <v>150</v>
      </c>
      <c r="AE81" s="108" t="s">
        <v>339</v>
      </c>
      <c r="AF81" s="156">
        <v>150</v>
      </c>
      <c r="AG81" s="157"/>
      <c r="AH81" s="261">
        <v>39491</v>
      </c>
      <c r="AI81" s="153">
        <v>500</v>
      </c>
      <c r="AJ81" s="1">
        <v>39639</v>
      </c>
      <c r="AK81" s="330">
        <v>500</v>
      </c>
      <c r="AM81" s="261">
        <v>39582</v>
      </c>
      <c r="AN81" s="347"/>
      <c r="AO81" s="1"/>
      <c r="AP81" s="355"/>
      <c r="AQ81" s="14">
        <f t="shared" si="5"/>
        <v>0</v>
      </c>
      <c r="AR81" s="6">
        <f t="shared" si="6"/>
        <v>0</v>
      </c>
      <c r="AS81" s="6">
        <f t="shared" si="7"/>
        <v>0</v>
      </c>
      <c r="AT81" s="6">
        <f t="shared" si="8"/>
        <v>0</v>
      </c>
      <c r="AU81" s="6">
        <f t="shared" si="9"/>
        <v>0</v>
      </c>
      <c r="AV81" s="15">
        <f t="shared" si="12"/>
        <v>0</v>
      </c>
      <c r="AW81" s="149"/>
      <c r="AX81" s="35">
        <f t="shared" si="13"/>
        <v>120</v>
      </c>
      <c r="AY81" s="35">
        <f t="shared" si="14"/>
        <v>120</v>
      </c>
      <c r="AZ81" s="35">
        <f t="shared" si="15"/>
        <v>120</v>
      </c>
      <c r="BA81" s="35">
        <f>IF(AND(($A$2-X81)&lt;=30,($A$2-X81)&gt;=1),1,IF(AND(($A$2-X81)&lt;=60,($A$2-X81)&gt;=31),31,IF(AND(($A$2-X81)&lt;=90,($A$2-X81)&gt;=61),61,IF(AND(($A$2-X81)&lt;=120,($A$2-X81)&gt;=91),91,IF(($A$2-X81)&gt;=120,120,0)))))</f>
        <v>120</v>
      </c>
      <c r="BB81" s="35">
        <f t="shared" si="10"/>
        <v>120</v>
      </c>
      <c r="BC81" s="35">
        <f t="shared" si="11"/>
        <v>120</v>
      </c>
      <c r="BD81" s="89"/>
    </row>
    <row r="82" spans="1:56" s="160" customFormat="1" ht="12.75" hidden="1">
      <c r="A82" s="175" t="s">
        <v>258</v>
      </c>
      <c r="B82" s="175"/>
      <c r="C82" s="174" t="s">
        <v>210</v>
      </c>
      <c r="D82" s="176"/>
      <c r="E82" s="177"/>
      <c r="F82" s="178"/>
      <c r="G82" s="178"/>
      <c r="H82" s="240"/>
      <c r="I82" s="180" t="s">
        <v>106</v>
      </c>
      <c r="J82" s="236" t="s">
        <v>61</v>
      </c>
      <c r="K82" s="182"/>
      <c r="L82" s="183">
        <v>0</v>
      </c>
      <c r="M82" s="184">
        <v>0</v>
      </c>
      <c r="N82" s="185">
        <v>38230</v>
      </c>
      <c r="O82" s="237">
        <v>0</v>
      </c>
      <c r="P82" s="186"/>
      <c r="Q82" s="194"/>
      <c r="R82" s="99"/>
      <c r="S82" s="292"/>
      <c r="T82" s="245">
        <v>0</v>
      </c>
      <c r="U82" s="190"/>
      <c r="V82" s="194"/>
      <c r="W82" s="99"/>
      <c r="X82" s="189"/>
      <c r="Y82" s="184"/>
      <c r="Z82" s="183"/>
      <c r="AA82" s="303"/>
      <c r="AB82" s="99"/>
      <c r="AC82" s="190">
        <v>39263</v>
      </c>
      <c r="AD82" s="238"/>
      <c r="AE82" s="190"/>
      <c r="AF82" s="192"/>
      <c r="AG82" s="157"/>
      <c r="AH82" s="190">
        <v>39263</v>
      </c>
      <c r="AI82" s="238"/>
      <c r="AJ82" s="190"/>
      <c r="AK82" s="335"/>
      <c r="AL82" s="335"/>
      <c r="AM82" s="190">
        <v>39263</v>
      </c>
      <c r="AN82" s="238"/>
      <c r="AO82" s="190"/>
      <c r="AP82" s="335"/>
      <c r="AQ82" s="193">
        <f t="shared" si="5"/>
        <v>0</v>
      </c>
      <c r="AR82" s="194">
        <f t="shared" si="6"/>
        <v>0</v>
      </c>
      <c r="AS82" s="194">
        <f t="shared" si="7"/>
        <v>0</v>
      </c>
      <c r="AT82" s="194">
        <f t="shared" si="8"/>
        <v>0</v>
      </c>
      <c r="AU82" s="194">
        <f t="shared" si="9"/>
        <v>0</v>
      </c>
      <c r="AV82" s="195">
        <f>SUM(AQ82:AU82)</f>
        <v>0</v>
      </c>
      <c r="AW82" s="149"/>
      <c r="AX82" s="196">
        <f t="shared" si="13"/>
        <v>120</v>
      </c>
      <c r="AY82" s="196">
        <f t="shared" si="14"/>
        <v>120</v>
      </c>
      <c r="AZ82" s="196">
        <f t="shared" si="15"/>
        <v>120</v>
      </c>
      <c r="BA82" s="196">
        <f>IF(AND(($A$2-X82)&lt;=30,($A$2-X82)&gt;=1),1,IF(AND(($A$2-X82)&lt;=60,($A$2-X82)&gt;=31),31,IF(AND(($A$2-X82)&lt;=90,($A$2-X82)&gt;=61),61,IF(AND(($A$2-X82)&lt;=120,($A$2-X82)&gt;=91),91,IF(($A$2-X82)&gt;=120,120,0)))))</f>
        <v>120</v>
      </c>
      <c r="BB82" s="196">
        <f>IF(AND(($A$2-AD82)&lt;=30,($A$2-AD82)&gt;=1),1,IF(AND(($A$2-AD82)&lt;=60,($A$2-AD82)&gt;=31),31,IF(AND(($A$2-AD82)&lt;=90,($A$2-AD82)&gt;=61),61,IF(AND(($A$2-AD82)&lt;=120,($A$2-AD82)&gt;=91),91,IF(($A$2-AD82)&gt;=120,120,0)))))</f>
        <v>120</v>
      </c>
      <c r="BC82" s="196">
        <f>IF(AND(($A$2-AE82)&lt;=30,($A$2-AE82)&gt;=1),1,IF(AND(($A$2-AE82)&lt;=60,($A$2-AE82)&gt;=31),31,IF(AND(($A$2-AE82)&lt;=90,($A$2-AE82)&gt;=61),61,IF(AND(($A$2-AE82)&lt;=120,($A$2-AE82)&gt;=91),91,IF(($A$2-AE82)&gt;=120,120,0)))))</f>
        <v>120</v>
      </c>
      <c r="BD82" s="177"/>
    </row>
    <row r="83" spans="1:56" s="160" customFormat="1" ht="12.75" hidden="1">
      <c r="A83" s="175" t="s">
        <v>264</v>
      </c>
      <c r="B83" s="175"/>
      <c r="C83" s="174" t="s">
        <v>48</v>
      </c>
      <c r="D83" s="198" t="s">
        <v>171</v>
      </c>
      <c r="E83" s="177" t="s">
        <v>174</v>
      </c>
      <c r="F83" s="178" t="s">
        <v>123</v>
      </c>
      <c r="G83" s="178">
        <v>94105</v>
      </c>
      <c r="H83" s="240"/>
      <c r="I83" s="180" t="s">
        <v>111</v>
      </c>
      <c r="J83" s="181" t="s">
        <v>44</v>
      </c>
      <c r="K83" s="246">
        <v>37793</v>
      </c>
      <c r="L83" s="183">
        <v>1000</v>
      </c>
      <c r="M83" s="184">
        <v>1000</v>
      </c>
      <c r="N83" s="185">
        <v>38230</v>
      </c>
      <c r="O83" s="183">
        <v>0</v>
      </c>
      <c r="P83" s="186"/>
      <c r="Q83" s="194"/>
      <c r="R83" s="99"/>
      <c r="S83" s="263"/>
      <c r="T83" s="183"/>
      <c r="U83" s="188"/>
      <c r="V83" s="194"/>
      <c r="W83" s="99"/>
      <c r="X83" s="247"/>
      <c r="Y83" s="183"/>
      <c r="Z83" s="183"/>
      <c r="AA83" s="303"/>
      <c r="AB83" s="99"/>
      <c r="AC83" s="190"/>
      <c r="AD83" s="238"/>
      <c r="AE83" s="190"/>
      <c r="AF83" s="192"/>
      <c r="AG83" s="157"/>
      <c r="AH83" s="190"/>
      <c r="AI83" s="238"/>
      <c r="AJ83" s="190"/>
      <c r="AK83" s="335"/>
      <c r="AL83" s="335"/>
      <c r="AM83" s="190"/>
      <c r="AN83" s="238"/>
      <c r="AO83" s="190"/>
      <c r="AP83" s="335"/>
      <c r="AQ83" s="193">
        <f>SUM(IF(AX83=1,L83-M83,0),IF(AY83=1,O83-Q83,0),IF(AZ83=1,T83-V83,0),IF(BA83=1,Y83-AA83,0),IF(BB83=1,AD83-AF83,0),IF(BC83=1,AI83-AK83,0))</f>
        <v>0</v>
      </c>
      <c r="AR83" s="194">
        <f>SUM(IF(AX83=31,L83-M83,0),IF(AY83=31,O83-Q83,0),IF(AZ83=31,T83-V83,0),IF(BA83=31,Y83-AA83,0),IF(BB83=31,AD83-AF83,0),IF(BC83=31,AI83-AK83,0))</f>
        <v>0</v>
      </c>
      <c r="AS83" s="194">
        <f>SUM(IF(AX83=61,L83-M83,0),IF(AY83=61,O83-Q83,0),IF(AZ83=61,T83-V83,0),IF(BA83=61,Y83-AA83,0),IF(BB83=61,AD83-AF83,0),IF(BC83=61,AI83-AK83,0))</f>
        <v>0</v>
      </c>
      <c r="AT83" s="194">
        <f>SUM(IF(AX83=91,L83-M83,0),IF(AY83=91,O83-Q83,0),IF(AZ83=91,T83-V83,0),IF(BA83=91,Y83-AA83,0),IF(BB83=91,AD83-AF83,0),IF(BC83=91,AI83-AK83,0))</f>
        <v>0</v>
      </c>
      <c r="AU83" s="194">
        <f>SUM(IF(AX83=120,L83-M83,0),IF(AY83=120,O83-Q83,0),IF(AZ83=120,T83-V83,0),IF(BA83=120,Y83-AA83,0),IF(BB83=120,AD83-AF83,0),IF(BC83=120,AI83-AK83,0))</f>
        <v>0</v>
      </c>
      <c r="AV83" s="195">
        <f>SUM(AQ83:AU83)</f>
        <v>0</v>
      </c>
      <c r="AW83" s="149"/>
      <c r="AX83" s="196">
        <f t="shared" si="13"/>
        <v>120</v>
      </c>
      <c r="AY83" s="196">
        <f t="shared" si="14"/>
        <v>120</v>
      </c>
      <c r="AZ83" s="196">
        <f t="shared" si="15"/>
        <v>120</v>
      </c>
      <c r="BA83" s="196">
        <f>IF(AND(($A$2-X83)&lt;=30,($A$2-X83)&gt;=1),1,IF(AND(($A$2-X83)&lt;=60,($A$2-X83)&gt;=31),31,IF(AND(($A$2-X83)&lt;=90,($A$2-X83)&gt;=61),61,IF(AND(($A$2-X83)&lt;=120,($A$2-X83)&gt;=91),91,IF(($A$2-X83)&gt;=120,120,0)))))</f>
        <v>120</v>
      </c>
      <c r="BB83" s="196">
        <f>IF(AND(($A$2-AD83)&lt;=30,($A$2-AD83)&gt;=1),1,IF(AND(($A$2-AD83)&lt;=60,($A$2-AD83)&gt;=31),31,IF(AND(($A$2-AD83)&lt;=90,($A$2-AD83)&gt;=61),61,IF(AND(($A$2-AD83)&lt;=120,($A$2-AD83)&gt;=91),91,IF(($A$2-AD83)&gt;=120,120,0)))))</f>
        <v>120</v>
      </c>
      <c r="BC83" s="196">
        <f>IF(AND(($A$2-AE83)&lt;=30,($A$2-AE83)&gt;=1),1,IF(AND(($A$2-AE83)&lt;=60,($A$2-AE83)&gt;=31),31,IF(AND(($A$2-AE83)&lt;=90,($A$2-AE83)&gt;=61),61,IF(AND(($A$2-AE83)&lt;=120,($A$2-AE83)&gt;=91),91,IF(($A$2-AE83)&gt;=120,120,0)))))</f>
        <v>120</v>
      </c>
      <c r="BD83" s="177"/>
    </row>
    <row r="84" ht="12.75">
      <c r="R84" s="296"/>
    </row>
    <row r="85" spans="1:49" ht="12.75">
      <c r="A85" s="92"/>
      <c r="B85" s="92"/>
      <c r="C85" s="60"/>
      <c r="D85" s="9"/>
      <c r="E85" s="9"/>
      <c r="F85" s="75"/>
      <c r="G85" s="9"/>
      <c r="H85" s="9"/>
      <c r="I85" s="9"/>
      <c r="J85" s="57"/>
      <c r="K85" s="118"/>
      <c r="L85" s="110"/>
      <c r="M85" s="5"/>
      <c r="N85" s="113"/>
      <c r="O85" s="110"/>
      <c r="P85" s="110"/>
      <c r="Q85" s="6"/>
      <c r="R85" s="99"/>
      <c r="S85" s="108"/>
      <c r="T85" s="110"/>
      <c r="U85" s="147"/>
      <c r="V85" s="6"/>
      <c r="W85" s="99"/>
      <c r="X85" s="108"/>
      <c r="Y85" s="110"/>
      <c r="Z85" s="110"/>
      <c r="AA85" s="147"/>
      <c r="AB85" s="99"/>
      <c r="AC85" s="108"/>
      <c r="AD85" s="151"/>
      <c r="AE85" s="113"/>
      <c r="AF85" s="156"/>
      <c r="AG85" s="157"/>
      <c r="AH85" s="108"/>
      <c r="AI85" s="151"/>
      <c r="AJ85" s="113"/>
      <c r="AK85" s="342"/>
      <c r="AL85" s="342"/>
      <c r="AM85" s="108"/>
      <c r="AN85" s="151"/>
      <c r="AO85" s="113"/>
      <c r="AP85" s="342"/>
      <c r="AQ85" s="14"/>
      <c r="AR85" s="6"/>
      <c r="AS85" s="6"/>
      <c r="AT85" s="6"/>
      <c r="AU85" s="6"/>
      <c r="AV85" s="15"/>
      <c r="AW85" s="149"/>
    </row>
    <row r="86" spans="1:55" s="90" customFormat="1" ht="13.5" thickBot="1">
      <c r="A86" s="142"/>
      <c r="B86" s="142"/>
      <c r="C86" s="77"/>
      <c r="D86" s="78"/>
      <c r="E86" s="78"/>
      <c r="F86" s="79"/>
      <c r="G86" s="78"/>
      <c r="H86" s="78"/>
      <c r="I86" s="78"/>
      <c r="J86" s="80"/>
      <c r="K86" s="119"/>
      <c r="L86" s="112"/>
      <c r="M86" s="82"/>
      <c r="N86" s="114"/>
      <c r="O86" s="112"/>
      <c r="P86" s="112"/>
      <c r="Q86" s="81"/>
      <c r="R86" s="301"/>
      <c r="S86" s="82"/>
      <c r="T86" s="112"/>
      <c r="U86" s="112"/>
      <c r="V86" s="81"/>
      <c r="W86" s="301"/>
      <c r="X86" s="109"/>
      <c r="Y86" s="112"/>
      <c r="Z86" s="112"/>
      <c r="AA86" s="309"/>
      <c r="AB86" s="301"/>
      <c r="AC86" s="109"/>
      <c r="AD86" s="114"/>
      <c r="AE86" s="114"/>
      <c r="AF86" s="158"/>
      <c r="AG86" s="313"/>
      <c r="AH86" s="109"/>
      <c r="AI86" s="285">
        <f>SUM(AI10:AI85)</f>
        <v>22225</v>
      </c>
      <c r="AJ86" s="114"/>
      <c r="AK86" s="343">
        <f>SUM(AK10:AK85)</f>
        <v>21075</v>
      </c>
      <c r="AL86" s="343"/>
      <c r="AM86" s="109"/>
      <c r="AN86" s="285">
        <f>SUM(AN10:AN85)</f>
        <v>4475</v>
      </c>
      <c r="AO86" s="114"/>
      <c r="AP86" s="343">
        <f>SUM(AP10:AP79)</f>
        <v>4475</v>
      </c>
      <c r="AQ86" s="83">
        <f>SUM(IF(AX86=1,L86-M86,0),IF(AY86=1,O86-Q86,0),IF(AZ86=1,T86-V86,0),IF(BA86=1,Y86-AA86,0),IF(BB86=1,AD86-AF86,0))</f>
        <v>0</v>
      </c>
      <c r="AR86" s="81">
        <f>SUM(IF(AX86=31,L86-M86,0),IF(AY86=31,O86-Q86,0),IF(AZ86=31,T86-V86,0),IF(BA86=31,Y86-AA86,0),IF(BB86=31,AD86-AF86,0))</f>
        <v>0</v>
      </c>
      <c r="AS86" s="81">
        <f>SUM(IF(AX86=61,L86-M86,0),IF(AY86=61,O86-Q86,0),IF(AZ86=61,T86-V86,0),IF(BA86=61,Y86-AA86,0),IF(BB86=61,AD86-AF86,0))</f>
        <v>0</v>
      </c>
      <c r="AT86" s="81">
        <f>SUM(IF(AX86=91,L86-M86,0),IF(AY86=91,O86-Q86,0),IF(AZ86=91,T86-V86,0),IF(BA86=91,Y86-AA86,0),IF(BB86=91,AD86-AF86,0))</f>
        <v>0</v>
      </c>
      <c r="AU86" s="81" t="e">
        <f>+SUM(AU7:AU83)</f>
        <v>#REF!</v>
      </c>
      <c r="AV86" s="85" t="e">
        <f>SUM(AV7:AV83)</f>
        <v>#REF!</v>
      </c>
      <c r="AW86" s="279"/>
      <c r="AX86" s="84"/>
      <c r="AY86" s="84"/>
      <c r="AZ86" s="84"/>
      <c r="BA86" s="84"/>
      <c r="BB86" s="84"/>
      <c r="BC86" s="84"/>
    </row>
    <row r="87" spans="1:53" ht="13.5" thickTop="1">
      <c r="A87" s="93"/>
      <c r="B87" s="93"/>
      <c r="C87" s="7"/>
      <c r="D87" s="7"/>
      <c r="E87" s="7"/>
      <c r="F87" s="76"/>
      <c r="G87" s="7"/>
      <c r="H87" s="7"/>
      <c r="I87" s="9"/>
      <c r="J87" s="9"/>
      <c r="K87" s="9"/>
      <c r="L87" s="6"/>
      <c r="M87" s="6"/>
      <c r="N87" s="6"/>
      <c r="O87" s="6"/>
      <c r="P87" s="6"/>
      <c r="Q87" s="6"/>
      <c r="R87" s="99"/>
      <c r="S87" s="6"/>
      <c r="T87" s="6"/>
      <c r="U87" s="6"/>
      <c r="V87" s="6"/>
      <c r="W87" s="99"/>
      <c r="X87" s="6"/>
      <c r="Y87" s="6"/>
      <c r="Z87" s="6"/>
      <c r="AA87" s="6"/>
      <c r="AB87" s="99"/>
      <c r="AC87" s="6"/>
      <c r="AD87" s="6"/>
      <c r="AE87" s="6"/>
      <c r="AF87" s="6"/>
      <c r="AG87" s="99"/>
      <c r="AH87" s="6"/>
      <c r="AI87" s="6"/>
      <c r="AJ87" s="6"/>
      <c r="AK87" s="342"/>
      <c r="AL87" s="342"/>
      <c r="AM87" s="6"/>
      <c r="AN87" s="6"/>
      <c r="AO87" s="6"/>
      <c r="AP87" s="342"/>
      <c r="AQ87" s="6"/>
      <c r="AR87" s="6"/>
      <c r="AS87" s="6"/>
      <c r="AT87" s="6"/>
      <c r="AU87" s="6"/>
      <c r="AV87" s="12"/>
      <c r="AW87" s="296"/>
      <c r="AX87" s="3"/>
      <c r="AY87" s="3"/>
      <c r="AZ87" s="3"/>
      <c r="BA87" s="3"/>
    </row>
    <row r="88" spans="1:53" ht="12.75">
      <c r="A88" s="93"/>
      <c r="B88" s="93"/>
      <c r="C88" s="7"/>
      <c r="D88" s="7"/>
      <c r="E88" s="7"/>
      <c r="F88" s="76"/>
      <c r="G88" s="7"/>
      <c r="H88" s="7"/>
      <c r="I88" s="9"/>
      <c r="J88" s="9"/>
      <c r="K88" s="9"/>
      <c r="L88" s="6"/>
      <c r="M88" s="6"/>
      <c r="N88" s="6"/>
      <c r="O88" s="6"/>
      <c r="P88" s="6"/>
      <c r="Q88" s="6"/>
      <c r="R88" s="99"/>
      <c r="S88" s="6"/>
      <c r="T88" s="6"/>
      <c r="U88" s="6"/>
      <c r="V88" s="6"/>
      <c r="W88" s="99"/>
      <c r="X88" s="6"/>
      <c r="Y88" s="6"/>
      <c r="Z88" s="6"/>
      <c r="AA88" s="6"/>
      <c r="AB88" s="99"/>
      <c r="AC88" s="6"/>
      <c r="AD88" s="6"/>
      <c r="AE88" s="6"/>
      <c r="AF88" s="6"/>
      <c r="AG88" s="99"/>
      <c r="AH88" s="6"/>
      <c r="AI88" s="6"/>
      <c r="AJ88" s="6"/>
      <c r="AK88" s="342"/>
      <c r="AL88" s="342"/>
      <c r="AM88" s="6"/>
      <c r="AN88" s="6"/>
      <c r="AO88" s="6"/>
      <c r="AP88" s="342"/>
      <c r="AQ88" s="6"/>
      <c r="AR88" s="6"/>
      <c r="AS88" s="6"/>
      <c r="AT88" s="6"/>
      <c r="AU88" s="6"/>
      <c r="AV88" s="12"/>
      <c r="AW88" s="296"/>
      <c r="AX88" s="3"/>
      <c r="AY88" s="3"/>
      <c r="AZ88" s="3"/>
      <c r="BA88" s="3"/>
    </row>
    <row r="89" spans="1:53" ht="12.75">
      <c r="A89" s="93"/>
      <c r="B89" s="93"/>
      <c r="C89" s="7"/>
      <c r="D89" s="7"/>
      <c r="E89" s="7"/>
      <c r="F89" s="76"/>
      <c r="G89" s="7"/>
      <c r="H89" s="7"/>
      <c r="I89" s="9"/>
      <c r="J89" s="9"/>
      <c r="K89" s="9"/>
      <c r="L89" s="6"/>
      <c r="M89" s="6"/>
      <c r="N89" s="6"/>
      <c r="O89" s="6"/>
      <c r="P89" s="6"/>
      <c r="Q89" s="6"/>
      <c r="R89" s="99"/>
      <c r="S89" s="6"/>
      <c r="T89" s="6"/>
      <c r="U89" s="6"/>
      <c r="V89" s="6"/>
      <c r="W89" s="99"/>
      <c r="X89" s="6"/>
      <c r="Y89" s="6"/>
      <c r="Z89" s="6"/>
      <c r="AA89" s="6"/>
      <c r="AB89" s="99"/>
      <c r="AC89" s="6"/>
      <c r="AD89" s="6"/>
      <c r="AE89" s="6"/>
      <c r="AF89" s="6"/>
      <c r="AG89" s="99"/>
      <c r="AH89" s="6"/>
      <c r="AI89" s="6"/>
      <c r="AJ89" s="6"/>
      <c r="AK89" s="342"/>
      <c r="AL89" s="342"/>
      <c r="AM89" s="6"/>
      <c r="AN89" s="6"/>
      <c r="AO89" s="6"/>
      <c r="AP89" s="342"/>
      <c r="AQ89" s="6"/>
      <c r="AR89" s="6"/>
      <c r="AS89" s="6"/>
      <c r="AT89" s="6"/>
      <c r="AU89" s="6"/>
      <c r="AV89" s="12"/>
      <c r="AW89" s="296"/>
      <c r="AX89" s="3"/>
      <c r="AY89" s="3"/>
      <c r="AZ89" s="3"/>
      <c r="BA89" s="3"/>
    </row>
    <row r="90" spans="1:53" ht="12.75">
      <c r="A90" s="93"/>
      <c r="B90" s="93"/>
      <c r="C90" s="7"/>
      <c r="D90" s="7"/>
      <c r="E90" s="7"/>
      <c r="F90" s="76"/>
      <c r="G90" s="7"/>
      <c r="H90" s="7"/>
      <c r="I90" s="9"/>
      <c r="J90" s="9"/>
      <c r="K90" s="9"/>
      <c r="L90" s="6"/>
      <c r="M90" s="6"/>
      <c r="N90" s="6"/>
      <c r="O90" s="6"/>
      <c r="P90" s="6"/>
      <c r="Q90" s="6"/>
      <c r="R90" s="99"/>
      <c r="S90" s="6"/>
      <c r="T90" s="6"/>
      <c r="U90" s="6"/>
      <c r="V90" s="6"/>
      <c r="W90" s="99"/>
      <c r="X90" s="6"/>
      <c r="Y90" s="6"/>
      <c r="Z90" s="6"/>
      <c r="AA90" s="6"/>
      <c r="AB90" s="99"/>
      <c r="AC90" s="6"/>
      <c r="AD90" s="6"/>
      <c r="AE90" s="6"/>
      <c r="AF90" s="6"/>
      <c r="AG90" s="99"/>
      <c r="AH90" s="6"/>
      <c r="AI90" s="6"/>
      <c r="AJ90" s="6"/>
      <c r="AK90" s="342"/>
      <c r="AL90" s="342"/>
      <c r="AM90" s="6"/>
      <c r="AN90" s="6"/>
      <c r="AO90" s="6"/>
      <c r="AP90" s="342"/>
      <c r="AQ90" s="6"/>
      <c r="AR90" s="6"/>
      <c r="AS90" s="6"/>
      <c r="AT90" s="6"/>
      <c r="AU90" s="6"/>
      <c r="AV90" s="12"/>
      <c r="AW90" s="296"/>
      <c r="AX90" s="3"/>
      <c r="AY90" s="3"/>
      <c r="AZ90" s="3"/>
      <c r="BA90" s="3"/>
    </row>
    <row r="91" spans="1:53" ht="12.75">
      <c r="A91" s="93"/>
      <c r="B91" s="93"/>
      <c r="C91" s="7"/>
      <c r="D91" s="7"/>
      <c r="E91" s="7"/>
      <c r="F91" s="76"/>
      <c r="G91" s="7"/>
      <c r="H91" s="7"/>
      <c r="I91" s="9"/>
      <c r="J91" s="9"/>
      <c r="K91" s="9"/>
      <c r="L91" s="6"/>
      <c r="M91" s="6"/>
      <c r="N91" s="6"/>
      <c r="O91" s="6"/>
      <c r="P91" s="6"/>
      <c r="Q91" s="6"/>
      <c r="R91" s="99"/>
      <c r="S91" s="6"/>
      <c r="T91" s="6"/>
      <c r="U91" s="6"/>
      <c r="V91" s="6"/>
      <c r="W91" s="99"/>
      <c r="X91" s="6"/>
      <c r="Y91" s="6"/>
      <c r="Z91" s="6"/>
      <c r="AA91" s="6"/>
      <c r="AB91" s="99"/>
      <c r="AC91" s="6"/>
      <c r="AD91" s="6"/>
      <c r="AE91" s="6"/>
      <c r="AF91" s="6"/>
      <c r="AG91" s="99"/>
      <c r="AH91" s="6"/>
      <c r="AI91" s="6"/>
      <c r="AJ91" s="6"/>
      <c r="AK91" s="342"/>
      <c r="AL91" s="342"/>
      <c r="AM91" s="6"/>
      <c r="AN91" s="6"/>
      <c r="AO91" s="6"/>
      <c r="AP91" s="342"/>
      <c r="AQ91" s="6"/>
      <c r="AR91" s="6"/>
      <c r="AS91" s="6"/>
      <c r="AT91" s="6"/>
      <c r="AU91" s="6"/>
      <c r="AV91" s="12"/>
      <c r="AW91" s="296"/>
      <c r="AX91" s="3"/>
      <c r="AY91" s="3"/>
      <c r="AZ91" s="3"/>
      <c r="BA91" s="3"/>
    </row>
    <row r="92" spans="1:53" ht="12.75">
      <c r="A92" s="93"/>
      <c r="B92" s="93"/>
      <c r="C92" s="7"/>
      <c r="D92" s="7"/>
      <c r="E92" s="7"/>
      <c r="F92" s="76"/>
      <c r="G92" s="7"/>
      <c r="H92" s="7"/>
      <c r="I92" s="9"/>
      <c r="J92" s="9"/>
      <c r="K92" s="9"/>
      <c r="L92" s="6"/>
      <c r="M92" s="6"/>
      <c r="N92" s="6"/>
      <c r="O92" s="6"/>
      <c r="P92" s="6"/>
      <c r="Q92" s="6"/>
      <c r="R92" s="99"/>
      <c r="S92" s="6"/>
      <c r="T92" s="6"/>
      <c r="U92" s="6"/>
      <c r="V92" s="6"/>
      <c r="W92" s="99"/>
      <c r="X92" s="6"/>
      <c r="Y92" s="6"/>
      <c r="Z92" s="6"/>
      <c r="AA92" s="6"/>
      <c r="AB92" s="99"/>
      <c r="AC92" s="6"/>
      <c r="AD92" s="6"/>
      <c r="AE92" s="6"/>
      <c r="AF92" s="6"/>
      <c r="AG92" s="99"/>
      <c r="AH92" s="6"/>
      <c r="AI92" s="6"/>
      <c r="AJ92" s="6"/>
      <c r="AK92" s="342"/>
      <c r="AL92" s="342"/>
      <c r="AM92" s="6"/>
      <c r="AN92" s="6"/>
      <c r="AO92" s="6"/>
      <c r="AP92" s="342"/>
      <c r="AQ92" s="6"/>
      <c r="AR92" s="6"/>
      <c r="AS92" s="6"/>
      <c r="AT92" s="6"/>
      <c r="AU92" s="6"/>
      <c r="AV92" s="12"/>
      <c r="AW92" s="296"/>
      <c r="AX92" s="3"/>
      <c r="AY92" s="3"/>
      <c r="AZ92" s="3"/>
      <c r="BA92" s="3"/>
    </row>
    <row r="93" spans="1:53" ht="12.75">
      <c r="A93" s="93"/>
      <c r="B93" s="93"/>
      <c r="C93" s="7"/>
      <c r="D93" s="7"/>
      <c r="E93" s="7"/>
      <c r="F93" s="76"/>
      <c r="G93" s="7"/>
      <c r="H93" s="7"/>
      <c r="I93" s="9"/>
      <c r="J93" s="9"/>
      <c r="K93" s="9"/>
      <c r="L93" s="6"/>
      <c r="M93" s="6"/>
      <c r="N93" s="6"/>
      <c r="O93" s="6"/>
      <c r="P93" s="6"/>
      <c r="Q93" s="6"/>
      <c r="R93" s="99"/>
      <c r="S93" s="6"/>
      <c r="T93" s="6"/>
      <c r="U93" s="6"/>
      <c r="V93" s="6"/>
      <c r="W93" s="99"/>
      <c r="X93" s="6"/>
      <c r="Y93" s="6"/>
      <c r="Z93" s="6"/>
      <c r="AA93" s="6"/>
      <c r="AB93" s="99"/>
      <c r="AC93" s="6"/>
      <c r="AD93" s="6"/>
      <c r="AE93" s="6"/>
      <c r="AF93" s="6"/>
      <c r="AG93" s="99"/>
      <c r="AH93" s="6"/>
      <c r="AI93" s="6"/>
      <c r="AJ93" s="6"/>
      <c r="AK93" s="342"/>
      <c r="AL93" s="342"/>
      <c r="AM93" s="6"/>
      <c r="AN93" s="6"/>
      <c r="AO93" s="6"/>
      <c r="AP93" s="342"/>
      <c r="AQ93" s="6"/>
      <c r="AR93" s="6"/>
      <c r="AS93" s="6"/>
      <c r="AT93" s="6"/>
      <c r="AU93" s="6"/>
      <c r="AV93" s="12"/>
      <c r="AW93" s="296"/>
      <c r="AX93" s="3"/>
      <c r="AY93" s="3"/>
      <c r="AZ93" s="3"/>
      <c r="BA93" s="3"/>
    </row>
    <row r="94" spans="1:53" ht="12.75">
      <c r="A94" s="93"/>
      <c r="B94" s="93"/>
      <c r="C94" s="7"/>
      <c r="D94" s="7"/>
      <c r="E94" s="7"/>
      <c r="F94" s="76"/>
      <c r="G94" s="7"/>
      <c r="H94" s="7"/>
      <c r="I94" s="9"/>
      <c r="J94" s="9"/>
      <c r="K94" s="9"/>
      <c r="L94" s="6"/>
      <c r="M94" s="6"/>
      <c r="N94" s="6"/>
      <c r="O94" s="6"/>
      <c r="P94" s="6"/>
      <c r="Q94" s="6"/>
      <c r="R94" s="99"/>
      <c r="S94" s="6"/>
      <c r="T94" s="6"/>
      <c r="U94" s="6"/>
      <c r="V94" s="6"/>
      <c r="W94" s="99"/>
      <c r="X94" s="6"/>
      <c r="Y94" s="6"/>
      <c r="Z94" s="6"/>
      <c r="AA94" s="6"/>
      <c r="AB94" s="99"/>
      <c r="AC94" s="6"/>
      <c r="AD94" s="6"/>
      <c r="AE94" s="6"/>
      <c r="AF94" s="8"/>
      <c r="AG94" s="314"/>
      <c r="AH94" s="6"/>
      <c r="AI94" s="6"/>
      <c r="AJ94" s="6"/>
      <c r="AK94" s="344"/>
      <c r="AL94" s="344"/>
      <c r="AM94" s="6"/>
      <c r="AN94" s="6"/>
      <c r="AO94" s="6"/>
      <c r="AP94" s="344"/>
      <c r="AQ94" s="6"/>
      <c r="AR94" s="6"/>
      <c r="AS94" s="6"/>
      <c r="AT94" s="6"/>
      <c r="AU94" s="6"/>
      <c r="AV94" s="12"/>
      <c r="AW94" s="296"/>
      <c r="AX94" s="3"/>
      <c r="AY94" s="3"/>
      <c r="AZ94" s="3"/>
      <c r="BA94" s="3"/>
    </row>
    <row r="95" spans="1:53" ht="12.75">
      <c r="A95" s="93"/>
      <c r="B95" s="93"/>
      <c r="C95" s="7"/>
      <c r="D95" s="7"/>
      <c r="E95" s="7"/>
      <c r="F95" s="76"/>
      <c r="G95" s="7"/>
      <c r="H95" s="7"/>
      <c r="I95" s="9"/>
      <c r="J95" s="9"/>
      <c r="K95" s="9"/>
      <c r="L95" s="6"/>
      <c r="M95" s="6"/>
      <c r="N95" s="6"/>
      <c r="O95" s="6"/>
      <c r="P95" s="6"/>
      <c r="Q95" s="6"/>
      <c r="R95" s="99"/>
      <c r="S95" s="6"/>
      <c r="T95" s="6"/>
      <c r="U95" s="6"/>
      <c r="V95" s="6"/>
      <c r="W95" s="99"/>
      <c r="X95" s="6"/>
      <c r="Y95" s="6"/>
      <c r="Z95" s="6"/>
      <c r="AA95" s="6"/>
      <c r="AB95" s="99"/>
      <c r="AC95" s="6"/>
      <c r="AD95" s="6"/>
      <c r="AE95" s="6"/>
      <c r="AF95" s="8"/>
      <c r="AG95" s="314"/>
      <c r="AH95" s="6"/>
      <c r="AI95" s="6"/>
      <c r="AJ95" s="6"/>
      <c r="AK95" s="344"/>
      <c r="AL95" s="344"/>
      <c r="AM95" s="6"/>
      <c r="AN95" s="6"/>
      <c r="AO95" s="6"/>
      <c r="AP95" s="344"/>
      <c r="AQ95" s="6"/>
      <c r="AR95" s="6"/>
      <c r="AS95" s="6"/>
      <c r="AT95" s="6"/>
      <c r="AU95" s="6"/>
      <c r="AV95" s="12"/>
      <c r="AW95" s="296"/>
      <c r="AX95" s="3"/>
      <c r="AY95" s="3"/>
      <c r="AZ95" s="3"/>
      <c r="BA95" s="3"/>
    </row>
    <row r="96" spans="1:53" ht="12.75">
      <c r="A96" s="93"/>
      <c r="B96" s="93"/>
      <c r="C96" s="7"/>
      <c r="D96" s="7"/>
      <c r="E96" s="7"/>
      <c r="F96" s="76"/>
      <c r="G96" s="7"/>
      <c r="H96" s="7"/>
      <c r="I96" s="9"/>
      <c r="J96" s="9"/>
      <c r="K96" s="9"/>
      <c r="L96" s="6"/>
      <c r="M96" s="6"/>
      <c r="N96" s="6"/>
      <c r="O96" s="6"/>
      <c r="P96" s="6"/>
      <c r="Q96" s="6"/>
      <c r="R96" s="99"/>
      <c r="S96" s="6"/>
      <c r="T96" s="6"/>
      <c r="U96" s="6"/>
      <c r="V96" s="6"/>
      <c r="W96" s="99"/>
      <c r="X96" s="6"/>
      <c r="Y96" s="6"/>
      <c r="Z96" s="6"/>
      <c r="AA96" s="6"/>
      <c r="AB96" s="99"/>
      <c r="AC96" s="6"/>
      <c r="AD96" s="6"/>
      <c r="AE96" s="6"/>
      <c r="AF96" s="8"/>
      <c r="AG96" s="314"/>
      <c r="AH96" s="6"/>
      <c r="AI96" s="6"/>
      <c r="AJ96" s="6"/>
      <c r="AK96" s="344"/>
      <c r="AL96" s="344"/>
      <c r="AM96" s="6"/>
      <c r="AN96" s="6"/>
      <c r="AO96" s="6"/>
      <c r="AP96" s="344"/>
      <c r="AQ96" s="6"/>
      <c r="AR96" s="6"/>
      <c r="AS96" s="6"/>
      <c r="AT96" s="6"/>
      <c r="AU96" s="6"/>
      <c r="AV96" s="12"/>
      <c r="AW96" s="296"/>
      <c r="AX96" s="3"/>
      <c r="AY96" s="3"/>
      <c r="AZ96" s="3"/>
      <c r="BA96" s="3"/>
    </row>
    <row r="97" spans="18:49" ht="12.75">
      <c r="R97" s="296"/>
      <c r="AF97" s="7"/>
      <c r="AG97" s="93"/>
      <c r="AW97" s="102"/>
    </row>
    <row r="98" spans="18:49" ht="12.75">
      <c r="R98" s="296"/>
      <c r="AF98" s="7"/>
      <c r="AG98" s="93"/>
      <c r="AW98" s="102"/>
    </row>
    <row r="99" spans="18:49" ht="12.75">
      <c r="R99" s="296"/>
      <c r="AF99" s="7"/>
      <c r="AG99" s="93"/>
      <c r="AW99" s="102"/>
    </row>
    <row r="100" spans="18:49" ht="12.75">
      <c r="R100" s="296"/>
      <c r="AF100" s="7"/>
      <c r="AG100" s="93"/>
      <c r="AW100" s="102"/>
    </row>
    <row r="101" spans="32:49" ht="12.75">
      <c r="AF101" s="7"/>
      <c r="AG101" s="93"/>
      <c r="AW101" s="102"/>
    </row>
    <row r="102" spans="32:49" ht="12.75">
      <c r="AF102" s="7"/>
      <c r="AG102" s="93"/>
      <c r="AW102" s="102"/>
    </row>
    <row r="103" ht="12.75">
      <c r="AW103" s="102"/>
    </row>
    <row r="104" ht="12.75">
      <c r="AW104" s="102"/>
    </row>
    <row r="105" ht="12.75">
      <c r="AW105" s="102"/>
    </row>
    <row r="106" ht="12.75">
      <c r="AW106" s="102"/>
    </row>
    <row r="107" ht="12.75">
      <c r="AW107" s="102"/>
    </row>
    <row r="108" ht="12.75">
      <c r="AW108" s="102"/>
    </row>
    <row r="109" ht="12.75">
      <c r="AW109" s="102"/>
    </row>
    <row r="110" ht="12.75">
      <c r="AW110" s="102"/>
    </row>
    <row r="111" ht="12.75">
      <c r="AW111" s="102"/>
    </row>
    <row r="112" ht="12.75">
      <c r="AW112" s="102"/>
    </row>
    <row r="113" ht="12.75">
      <c r="AW113" s="102"/>
    </row>
    <row r="114" ht="12.75">
      <c r="AW114" s="102"/>
    </row>
    <row r="115" ht="12.75">
      <c r="AW115" s="102"/>
    </row>
    <row r="116" ht="12.75">
      <c r="AW116" s="102"/>
    </row>
    <row r="117" ht="12.75">
      <c r="AW117" s="102"/>
    </row>
    <row r="118" ht="12.75">
      <c r="AW118" s="102"/>
    </row>
    <row r="119" ht="12.75">
      <c r="AW119" s="102"/>
    </row>
    <row r="120" ht="12.75">
      <c r="AW120" s="102"/>
    </row>
    <row r="121" ht="12.75">
      <c r="AW121" s="102"/>
    </row>
    <row r="122" ht="12.75">
      <c r="AW122" s="102"/>
    </row>
    <row r="123" ht="12.75">
      <c r="AW123" s="102"/>
    </row>
    <row r="124" ht="12.75">
      <c r="AW124" s="102"/>
    </row>
    <row r="125" ht="12.75">
      <c r="AW125" s="102"/>
    </row>
    <row r="126" ht="12.75">
      <c r="AW126" s="102"/>
    </row>
    <row r="127" ht="12.75">
      <c r="AW127" s="102"/>
    </row>
    <row r="128" ht="12.75">
      <c r="AW128" s="102"/>
    </row>
    <row r="129" ht="12.75">
      <c r="AW129" s="102"/>
    </row>
    <row r="130" ht="12.75">
      <c r="AW130" s="102"/>
    </row>
    <row r="131" ht="12.75">
      <c r="AW131" s="102"/>
    </row>
    <row r="132" ht="12.75">
      <c r="AW132" s="102"/>
    </row>
    <row r="133" ht="12.75">
      <c r="AW133" s="102"/>
    </row>
    <row r="134" ht="12.75">
      <c r="AW134" s="102"/>
    </row>
    <row r="135" ht="12.75">
      <c r="AW135" s="102"/>
    </row>
    <row r="136" ht="12.75">
      <c r="AW136" s="102"/>
    </row>
    <row r="137" ht="12.75">
      <c r="AW137" s="102"/>
    </row>
    <row r="138" ht="12.75">
      <c r="AW138" s="102"/>
    </row>
    <row r="139" ht="12.75">
      <c r="AW139" s="102"/>
    </row>
    <row r="140" ht="12.75">
      <c r="AW140" s="102"/>
    </row>
    <row r="141" ht="12.75">
      <c r="AW141" s="102"/>
    </row>
    <row r="142" ht="12.75">
      <c r="AW142" s="102"/>
    </row>
    <row r="143" ht="12.75">
      <c r="AW143" s="102"/>
    </row>
    <row r="144" ht="12.75">
      <c r="AW144" s="102"/>
    </row>
    <row r="145" ht="12.75">
      <c r="AW145" s="102"/>
    </row>
    <row r="146" ht="12.75">
      <c r="AW146" s="102"/>
    </row>
    <row r="147" ht="12.75">
      <c r="AW147" s="102"/>
    </row>
    <row r="148" ht="12.75">
      <c r="AW148" s="102"/>
    </row>
    <row r="149" ht="12.75">
      <c r="AW149" s="102"/>
    </row>
    <row r="150" ht="12.75">
      <c r="AW150" s="102"/>
    </row>
    <row r="151" ht="12.75">
      <c r="AW151" s="102"/>
    </row>
    <row r="152" ht="12.75">
      <c r="AW152" s="102"/>
    </row>
    <row r="153" ht="12.75">
      <c r="AW153" s="102"/>
    </row>
    <row r="154" ht="12.75">
      <c r="AW154" s="102"/>
    </row>
    <row r="155" ht="12.75">
      <c r="AW155" s="102"/>
    </row>
    <row r="156" ht="12.75">
      <c r="AW156" s="102"/>
    </row>
    <row r="157" ht="12.75">
      <c r="AW157" s="102"/>
    </row>
    <row r="158" ht="12.75">
      <c r="AW158" s="102"/>
    </row>
    <row r="159" ht="12.75">
      <c r="AW159" s="102"/>
    </row>
    <row r="160" ht="12.75">
      <c r="AW160" s="102"/>
    </row>
    <row r="161" ht="12.75">
      <c r="AW161" s="102"/>
    </row>
    <row r="162" ht="12.75">
      <c r="AW162" s="102"/>
    </row>
    <row r="163" ht="12.75">
      <c r="AW163" s="102"/>
    </row>
    <row r="164" ht="12.75">
      <c r="AW164" s="102"/>
    </row>
    <row r="165" ht="12.75">
      <c r="AW165" s="102"/>
    </row>
    <row r="166" ht="12.75">
      <c r="AW166" s="102"/>
    </row>
    <row r="167" ht="12.75">
      <c r="AW167" s="102"/>
    </row>
    <row r="168" ht="12.75">
      <c r="AW168" s="102"/>
    </row>
    <row r="169" ht="12.75">
      <c r="AW169" s="102"/>
    </row>
    <row r="170" ht="12.75">
      <c r="AW170" s="102"/>
    </row>
    <row r="171" ht="12.75">
      <c r="AW171" s="102"/>
    </row>
    <row r="172" ht="12.75">
      <c r="AW172" s="102"/>
    </row>
    <row r="173" ht="12.75">
      <c r="AW173" s="102"/>
    </row>
    <row r="174" ht="12.75">
      <c r="AW174" s="102"/>
    </row>
    <row r="175" ht="12.75">
      <c r="AW175" s="102"/>
    </row>
    <row r="176" ht="12.75">
      <c r="AW176" s="102"/>
    </row>
    <row r="177" ht="12.75">
      <c r="AW177" s="102"/>
    </row>
    <row r="178" ht="12.75">
      <c r="AW178" s="102"/>
    </row>
    <row r="179" ht="12.75">
      <c r="AW179" s="102"/>
    </row>
    <row r="180" ht="12.75">
      <c r="AW180" s="102"/>
    </row>
    <row r="181" ht="12.75">
      <c r="AW181" s="102"/>
    </row>
    <row r="182" ht="12.75">
      <c r="AW182" s="102"/>
    </row>
    <row r="183" ht="12.75">
      <c r="AW183" s="102"/>
    </row>
    <row r="184" ht="12.75">
      <c r="AW184" s="102"/>
    </row>
    <row r="185" ht="12.75">
      <c r="AW185" s="102"/>
    </row>
    <row r="186" ht="12.75">
      <c r="AW186" s="102"/>
    </row>
    <row r="187" ht="12.75">
      <c r="AW187" s="102"/>
    </row>
    <row r="188" ht="12.75">
      <c r="AW188" s="102"/>
    </row>
    <row r="189" ht="12.75">
      <c r="AW189" s="102"/>
    </row>
    <row r="190" ht="12.75">
      <c r="AW190" s="102"/>
    </row>
    <row r="191" ht="12.75">
      <c r="AW191" s="102"/>
    </row>
    <row r="192" ht="12.75">
      <c r="AW192" s="102"/>
    </row>
    <row r="193" ht="12.75">
      <c r="AW193" s="102"/>
    </row>
    <row r="194" ht="12.75">
      <c r="AW194" s="102"/>
    </row>
    <row r="195" ht="12.75">
      <c r="AW195" s="102"/>
    </row>
    <row r="196" ht="12.75">
      <c r="AW196" s="102"/>
    </row>
    <row r="197" ht="12.75">
      <c r="AW197" s="102"/>
    </row>
    <row r="198" ht="12.75">
      <c r="AW198" s="102"/>
    </row>
    <row r="199" ht="12.75">
      <c r="AW199" s="102"/>
    </row>
    <row r="200" ht="12.75">
      <c r="AW200" s="102"/>
    </row>
    <row r="201" ht="12.75">
      <c r="AW201" s="102"/>
    </row>
    <row r="202" ht="12.75">
      <c r="AW202" s="102"/>
    </row>
    <row r="203" ht="12.75">
      <c r="AW203" s="102"/>
    </row>
    <row r="204" ht="12.75">
      <c r="AW204" s="102"/>
    </row>
    <row r="205" ht="12.75">
      <c r="AW205" s="102"/>
    </row>
    <row r="206" ht="12.75">
      <c r="AW206" s="102"/>
    </row>
    <row r="207" ht="12.75">
      <c r="AW207" s="102"/>
    </row>
    <row r="208" ht="12.75">
      <c r="AW208" s="102"/>
    </row>
    <row r="209" ht="12.75">
      <c r="AW209" s="102"/>
    </row>
    <row r="210" ht="12.75">
      <c r="AW210" s="102"/>
    </row>
    <row r="211" ht="12.75">
      <c r="AW211" s="102"/>
    </row>
    <row r="212" ht="12.75">
      <c r="AW212" s="102"/>
    </row>
    <row r="213" ht="12.75">
      <c r="AW213" s="102"/>
    </row>
    <row r="214" ht="12.75">
      <c r="AW214" s="102"/>
    </row>
    <row r="215" ht="12.75">
      <c r="AW215" s="102"/>
    </row>
    <row r="216" ht="12.75">
      <c r="AW216" s="102"/>
    </row>
    <row r="217" ht="12.75">
      <c r="AW217" s="102"/>
    </row>
    <row r="218" ht="12.75">
      <c r="AW218" s="102"/>
    </row>
    <row r="219" ht="12.75">
      <c r="AW219" s="102"/>
    </row>
    <row r="220" ht="12.75">
      <c r="AW220" s="102"/>
    </row>
    <row r="221" ht="12.75">
      <c r="AW221" s="102"/>
    </row>
    <row r="222" ht="12.75">
      <c r="AW222" s="102"/>
    </row>
    <row r="223" ht="12.75">
      <c r="AW223" s="102"/>
    </row>
    <row r="224" ht="12.75">
      <c r="AW224" s="102"/>
    </row>
    <row r="225" ht="12.75">
      <c r="AW225" s="102"/>
    </row>
    <row r="226" ht="12.75">
      <c r="AW226" s="102"/>
    </row>
    <row r="227" ht="12.75">
      <c r="AW227" s="102"/>
    </row>
    <row r="228" ht="12.75">
      <c r="AW228" s="102"/>
    </row>
    <row r="229" ht="12.75">
      <c r="AW229" s="102"/>
    </row>
    <row r="230" ht="12.75">
      <c r="AW230" s="102"/>
    </row>
    <row r="231" ht="12.75">
      <c r="AW231" s="102"/>
    </row>
    <row r="232" ht="12.75">
      <c r="AW232" s="102"/>
    </row>
    <row r="233" ht="12.75">
      <c r="AW233" s="102"/>
    </row>
    <row r="234" ht="12.75">
      <c r="AW234" s="102"/>
    </row>
    <row r="235" ht="12.75">
      <c r="AW235" s="102"/>
    </row>
    <row r="236" ht="12.75">
      <c r="AW236" s="102"/>
    </row>
    <row r="237" ht="12.75">
      <c r="AW237" s="102"/>
    </row>
    <row r="238" ht="12.75">
      <c r="AW238" s="102"/>
    </row>
    <row r="239" ht="12.75">
      <c r="AW239" s="102"/>
    </row>
    <row r="240" ht="12.75">
      <c r="AW240" s="102"/>
    </row>
    <row r="241" ht="12.75">
      <c r="AW241" s="102"/>
    </row>
    <row r="242" ht="12.75">
      <c r="AW242" s="102"/>
    </row>
    <row r="243" ht="12.75">
      <c r="AW243" s="102"/>
    </row>
    <row r="244" ht="12.75">
      <c r="AW244" s="102"/>
    </row>
    <row r="245" ht="12.75">
      <c r="AW245" s="102"/>
    </row>
    <row r="246" ht="12.75">
      <c r="AW246" s="102"/>
    </row>
    <row r="247" ht="12.75">
      <c r="AW247" s="102"/>
    </row>
    <row r="248" ht="12.75">
      <c r="AW248" s="102"/>
    </row>
    <row r="249" ht="12.75">
      <c r="AW249" s="102"/>
    </row>
    <row r="250" ht="12.75">
      <c r="AW250" s="102"/>
    </row>
    <row r="251" ht="12.75">
      <c r="AW251" s="102"/>
    </row>
    <row r="252" ht="12.75">
      <c r="AW252" s="102"/>
    </row>
    <row r="253" ht="12.75">
      <c r="AW253" s="102"/>
    </row>
    <row r="254" ht="12.75">
      <c r="AW254" s="102"/>
    </row>
    <row r="255" ht="12.75">
      <c r="AW255" s="102"/>
    </row>
    <row r="256" ht="12.75">
      <c r="AW256" s="102"/>
    </row>
    <row r="257" ht="12.75">
      <c r="AW257" s="102"/>
    </row>
    <row r="258" ht="12.75">
      <c r="AW258" s="102"/>
    </row>
    <row r="259" ht="12.75">
      <c r="AW259" s="102"/>
    </row>
    <row r="260" ht="12.75">
      <c r="AW260" s="102"/>
    </row>
    <row r="261" ht="12.75">
      <c r="AW261" s="102"/>
    </row>
    <row r="262" ht="12.75">
      <c r="AW262" s="102"/>
    </row>
    <row r="263" ht="12.75">
      <c r="AW263" s="102"/>
    </row>
    <row r="264" ht="12.75">
      <c r="AW264" s="102"/>
    </row>
    <row r="265" ht="12.75">
      <c r="AW265" s="102"/>
    </row>
    <row r="266" ht="12.75">
      <c r="AW266" s="102"/>
    </row>
    <row r="267" ht="12.75">
      <c r="AW267" s="102"/>
    </row>
    <row r="268" ht="12.75">
      <c r="AW268" s="102"/>
    </row>
    <row r="269" ht="12.75">
      <c r="AW269" s="102"/>
    </row>
    <row r="270" ht="12.75">
      <c r="AW270" s="102"/>
    </row>
    <row r="271" ht="12.75">
      <c r="AW271" s="102"/>
    </row>
    <row r="272" ht="12.75">
      <c r="AW272" s="102"/>
    </row>
    <row r="273" ht="12.75">
      <c r="AW273" s="102"/>
    </row>
    <row r="274" ht="12.75">
      <c r="AW274" s="102"/>
    </row>
    <row r="275" ht="12.75">
      <c r="AW275" s="102"/>
    </row>
    <row r="276" ht="12.75">
      <c r="AW276" s="102"/>
    </row>
    <row r="277" ht="12.75">
      <c r="AW277" s="102"/>
    </row>
    <row r="278" ht="12.75">
      <c r="AW278" s="102"/>
    </row>
    <row r="279" ht="12.75">
      <c r="AW279" s="102"/>
    </row>
    <row r="280" ht="12.75">
      <c r="AW280" s="102"/>
    </row>
    <row r="281" ht="12.75">
      <c r="AW281" s="102"/>
    </row>
    <row r="282" ht="12.75">
      <c r="AW282" s="102"/>
    </row>
    <row r="283" ht="12.75">
      <c r="AW283" s="102"/>
    </row>
    <row r="284" ht="12.75">
      <c r="AW284" s="102"/>
    </row>
    <row r="285" ht="12.75">
      <c r="AW285" s="102"/>
    </row>
    <row r="286" ht="12.75">
      <c r="AW286" s="102"/>
    </row>
    <row r="287" ht="12.75">
      <c r="AW287" s="102"/>
    </row>
    <row r="288" ht="12.75">
      <c r="AW288" s="102"/>
    </row>
    <row r="289" ht="12.75">
      <c r="AW289" s="102"/>
    </row>
    <row r="290" ht="12.75">
      <c r="AW290" s="102"/>
    </row>
    <row r="291" ht="12.75">
      <c r="AW291" s="102"/>
    </row>
    <row r="292" ht="12.75">
      <c r="AW292" s="102"/>
    </row>
    <row r="293" ht="12.75">
      <c r="AW293" s="102"/>
    </row>
    <row r="294" ht="12.75">
      <c r="AW294" s="102"/>
    </row>
    <row r="295" ht="12.75">
      <c r="AW295" s="102"/>
    </row>
    <row r="296" ht="12.75">
      <c r="AW296" s="102"/>
    </row>
    <row r="297" ht="12.75">
      <c r="AW297" s="102"/>
    </row>
    <row r="298" ht="12.75">
      <c r="AW298" s="102"/>
    </row>
    <row r="299" ht="12.75">
      <c r="AW299" s="102"/>
    </row>
    <row r="300" ht="12.75">
      <c r="AW300" s="102"/>
    </row>
    <row r="301" ht="12.75">
      <c r="AW301" s="102"/>
    </row>
    <row r="302" ht="12.75">
      <c r="AW302" s="102"/>
    </row>
    <row r="303" ht="12.75">
      <c r="AW303" s="102"/>
    </row>
    <row r="304" ht="12.75">
      <c r="AW304" s="102"/>
    </row>
    <row r="305" ht="12.75">
      <c r="AW305" s="102"/>
    </row>
    <row r="306" ht="12.75">
      <c r="AW306" s="102"/>
    </row>
    <row r="307" ht="12.75">
      <c r="AW307" s="102"/>
    </row>
    <row r="308" ht="12.75">
      <c r="AW308" s="102"/>
    </row>
    <row r="309" ht="12.75">
      <c r="AW309" s="102"/>
    </row>
    <row r="310" ht="12.75">
      <c r="AW310" s="102"/>
    </row>
    <row r="311" ht="12.75">
      <c r="AW311" s="102"/>
    </row>
    <row r="312" ht="12.75">
      <c r="AW312" s="102"/>
    </row>
    <row r="313" ht="12.75">
      <c r="AW313" s="102"/>
    </row>
    <row r="314" ht="12.75">
      <c r="AW314" s="102"/>
    </row>
    <row r="315" ht="12.75">
      <c r="AW315" s="102"/>
    </row>
    <row r="316" ht="12.75">
      <c r="AW316" s="102"/>
    </row>
    <row r="317" ht="12.75">
      <c r="AW317" s="102"/>
    </row>
    <row r="318" ht="12.75">
      <c r="AW318" s="102"/>
    </row>
    <row r="319" ht="12.75">
      <c r="AW319" s="102"/>
    </row>
    <row r="320" ht="12.75">
      <c r="AW320" s="102"/>
    </row>
    <row r="321" ht="12.75">
      <c r="AW321" s="102"/>
    </row>
    <row r="322" ht="12.75">
      <c r="AW322" s="102"/>
    </row>
    <row r="323" ht="12.75">
      <c r="AW323" s="102"/>
    </row>
    <row r="324" ht="12.75">
      <c r="AW324" s="102"/>
    </row>
    <row r="325" ht="12.75">
      <c r="AW325" s="102"/>
    </row>
    <row r="326" ht="12.75">
      <c r="AW326" s="102"/>
    </row>
    <row r="327" ht="12.75">
      <c r="AW327" s="102"/>
    </row>
    <row r="328" ht="12.75">
      <c r="AW328" s="102"/>
    </row>
    <row r="329" ht="12.75">
      <c r="AW329" s="102"/>
    </row>
    <row r="330" ht="12.75">
      <c r="AW330" s="102"/>
    </row>
    <row r="331" ht="12.75">
      <c r="AW331" s="102"/>
    </row>
    <row r="332" ht="12.75">
      <c r="AW332" s="102"/>
    </row>
    <row r="333" ht="12.75">
      <c r="AW333" s="102"/>
    </row>
    <row r="334" ht="12.75">
      <c r="AW334" s="102"/>
    </row>
    <row r="335" ht="12.75">
      <c r="AW335" s="102"/>
    </row>
    <row r="336" ht="12.75">
      <c r="AW336" s="102"/>
    </row>
    <row r="337" ht="12.75">
      <c r="AW337" s="102"/>
    </row>
    <row r="338" ht="12.75">
      <c r="AW338" s="102"/>
    </row>
    <row r="339" ht="12.75">
      <c r="AW339" s="102"/>
    </row>
    <row r="340" ht="12.75">
      <c r="AW340" s="102"/>
    </row>
    <row r="341" ht="12.75">
      <c r="AW341" s="102"/>
    </row>
    <row r="342" ht="12.75">
      <c r="AW342" s="102"/>
    </row>
    <row r="343" ht="12.75">
      <c r="AW343" s="102"/>
    </row>
    <row r="344" ht="12.75">
      <c r="AW344" s="102"/>
    </row>
    <row r="345" ht="12.75">
      <c r="AW345" s="102"/>
    </row>
    <row r="346" ht="12.75">
      <c r="AW346" s="102"/>
    </row>
    <row r="347" ht="12.75">
      <c r="AW347" s="102"/>
    </row>
    <row r="348" ht="12.75">
      <c r="AW348" s="102"/>
    </row>
    <row r="349" ht="12.75">
      <c r="AW349" s="102"/>
    </row>
    <row r="350" ht="12.75">
      <c r="AW350" s="102"/>
    </row>
    <row r="351" ht="12.75">
      <c r="AW351" s="102"/>
    </row>
    <row r="352" ht="12.75">
      <c r="AW352" s="102"/>
    </row>
    <row r="353" ht="12.75">
      <c r="AW353" s="102"/>
    </row>
    <row r="354" ht="12.75">
      <c r="AW354" s="102"/>
    </row>
    <row r="355" ht="12.75">
      <c r="AW355" s="102"/>
    </row>
    <row r="356" ht="12.75">
      <c r="AW356" s="102"/>
    </row>
    <row r="357" ht="12.75">
      <c r="AW357" s="102"/>
    </row>
    <row r="358" ht="12.75">
      <c r="AW358" s="102"/>
    </row>
    <row r="359" ht="12.75">
      <c r="AW359" s="102"/>
    </row>
    <row r="360" ht="12.75">
      <c r="AW360" s="102"/>
    </row>
    <row r="361" ht="12.75">
      <c r="AW361" s="102"/>
    </row>
    <row r="362" ht="12.75">
      <c r="AW362" s="102"/>
    </row>
    <row r="363" ht="12.75">
      <c r="AW363" s="102"/>
    </row>
    <row r="364" ht="12.75">
      <c r="AW364" s="102"/>
    </row>
    <row r="365" ht="12.75">
      <c r="AW365" s="102"/>
    </row>
    <row r="366" ht="12.75">
      <c r="AW366" s="102"/>
    </row>
    <row r="367" ht="12.75">
      <c r="AW367" s="102"/>
    </row>
    <row r="368" ht="12.75">
      <c r="AW368" s="102"/>
    </row>
    <row r="369" ht="12.75">
      <c r="AW369" s="102"/>
    </row>
    <row r="370" ht="12.75">
      <c r="AW370" s="102"/>
    </row>
    <row r="371" ht="12.75">
      <c r="AW371" s="102"/>
    </row>
    <row r="372" ht="12.75">
      <c r="AW372" s="102"/>
    </row>
    <row r="373" ht="12.75">
      <c r="AW373" s="102"/>
    </row>
    <row r="374" ht="12.75">
      <c r="AW374" s="102"/>
    </row>
    <row r="375" ht="12.75">
      <c r="AW375" s="102"/>
    </row>
    <row r="376" ht="12.75">
      <c r="AW376" s="102"/>
    </row>
    <row r="377" ht="12.75">
      <c r="AW377" s="102"/>
    </row>
    <row r="378" ht="12.75">
      <c r="AW378" s="102"/>
    </row>
    <row r="379" ht="12.75">
      <c r="AW379" s="102"/>
    </row>
    <row r="380" ht="12.75">
      <c r="AW380" s="102"/>
    </row>
    <row r="381" ht="12.75">
      <c r="AW381" s="102"/>
    </row>
    <row r="382" ht="12.75">
      <c r="AW382" s="102"/>
    </row>
    <row r="383" ht="12.75">
      <c r="AW383" s="102"/>
    </row>
    <row r="384" ht="12.75">
      <c r="AW384" s="102"/>
    </row>
    <row r="385" ht="12.75">
      <c r="AW385" s="102"/>
    </row>
    <row r="386" ht="12.75">
      <c r="AW386" s="102"/>
    </row>
    <row r="387" ht="12.75">
      <c r="AW387" s="102"/>
    </row>
    <row r="388" ht="12.75">
      <c r="AW388" s="102"/>
    </row>
    <row r="389" ht="12.75">
      <c r="AW389" s="102"/>
    </row>
    <row r="390" ht="12.75">
      <c r="AW390" s="102"/>
    </row>
    <row r="391" ht="12.75">
      <c r="AW391" s="102"/>
    </row>
    <row r="392" ht="12.75">
      <c r="AW392" s="102"/>
    </row>
    <row r="393" ht="12.75">
      <c r="AW393" s="102"/>
    </row>
    <row r="394" ht="12.75">
      <c r="AW394" s="102"/>
    </row>
    <row r="395" ht="12.75">
      <c r="AW395" s="102"/>
    </row>
    <row r="396" ht="12.75">
      <c r="AW396" s="102"/>
    </row>
    <row r="397" ht="12.75">
      <c r="AW397" s="102"/>
    </row>
    <row r="398" ht="12.75">
      <c r="AW398" s="102"/>
    </row>
    <row r="399" ht="12.75">
      <c r="AW399" s="102"/>
    </row>
    <row r="400" ht="12.75">
      <c r="AW400" s="102"/>
    </row>
    <row r="401" ht="12.75">
      <c r="AW401" s="102"/>
    </row>
    <row r="402" ht="12.75">
      <c r="AW402" s="102"/>
    </row>
    <row r="403" ht="12.75">
      <c r="AW403" s="102"/>
    </row>
    <row r="404" ht="12.75">
      <c r="AW404" s="102"/>
    </row>
    <row r="405" ht="12.75">
      <c r="AW405" s="102"/>
    </row>
    <row r="406" ht="12.75">
      <c r="AW406" s="102"/>
    </row>
    <row r="407" ht="12.75">
      <c r="AW407" s="102"/>
    </row>
    <row r="408" ht="12.75">
      <c r="AW408" s="102"/>
    </row>
    <row r="409" ht="12.75">
      <c r="AW409" s="102"/>
    </row>
    <row r="410" ht="12.75">
      <c r="AW410" s="102"/>
    </row>
    <row r="411" ht="12.75">
      <c r="AW411" s="102"/>
    </row>
    <row r="412" ht="12.75">
      <c r="AW412" s="102"/>
    </row>
    <row r="413" ht="12.75">
      <c r="AW413" s="102"/>
    </row>
    <row r="414" ht="12.75">
      <c r="AW414" s="102"/>
    </row>
    <row r="415" ht="12.75">
      <c r="AW415" s="102"/>
    </row>
    <row r="416" ht="12.75">
      <c r="AW416" s="102"/>
    </row>
    <row r="417" ht="12.75">
      <c r="AW417" s="102"/>
    </row>
    <row r="418" ht="12.75">
      <c r="AW418" s="102"/>
    </row>
    <row r="419" ht="12.75">
      <c r="AW419" s="102"/>
    </row>
    <row r="420" ht="12.75">
      <c r="AW420" s="102"/>
    </row>
    <row r="421" ht="12.75">
      <c r="AW421" s="102"/>
    </row>
    <row r="422" ht="12.75">
      <c r="AW422" s="102"/>
    </row>
    <row r="423" ht="12.75">
      <c r="AW423" s="102"/>
    </row>
    <row r="424" ht="12.75">
      <c r="AW424" s="102"/>
    </row>
    <row r="425" ht="12.75">
      <c r="AW425" s="102"/>
    </row>
    <row r="426" ht="12.75">
      <c r="AW426" s="102"/>
    </row>
    <row r="427" ht="12.75">
      <c r="AW427" s="102"/>
    </row>
    <row r="428" ht="12.75">
      <c r="AW428" s="102"/>
    </row>
    <row r="429" ht="12.75">
      <c r="AW429" s="102"/>
    </row>
    <row r="430" ht="12.75">
      <c r="AW430" s="102"/>
    </row>
    <row r="431" ht="12.75">
      <c r="AW431" s="102"/>
    </row>
    <row r="432" ht="12.75">
      <c r="AW432" s="102"/>
    </row>
    <row r="433" ht="12.75">
      <c r="AW433" s="102"/>
    </row>
    <row r="434" ht="12.75">
      <c r="AW434" s="102"/>
    </row>
    <row r="435" ht="12.75">
      <c r="AW435" s="102"/>
    </row>
    <row r="436" ht="12.75">
      <c r="AW436" s="102"/>
    </row>
    <row r="437" ht="12.75">
      <c r="AW437" s="102"/>
    </row>
    <row r="438" ht="12.75">
      <c r="AW438" s="102"/>
    </row>
    <row r="439" ht="12.75">
      <c r="AW439" s="102"/>
    </row>
    <row r="440" ht="12.75">
      <c r="AW440" s="102"/>
    </row>
    <row r="441" ht="12.75">
      <c r="AW441" s="102"/>
    </row>
    <row r="442" ht="12.75">
      <c r="AW442" s="102"/>
    </row>
    <row r="443" ht="12.75">
      <c r="AW443" s="102"/>
    </row>
    <row r="444" ht="12.75">
      <c r="AW444" s="102"/>
    </row>
    <row r="445" ht="12.75">
      <c r="AW445" s="102"/>
    </row>
    <row r="446" ht="12.75">
      <c r="AW446" s="102"/>
    </row>
    <row r="447" ht="12.75">
      <c r="AW447" s="102"/>
    </row>
    <row r="448" ht="12.75">
      <c r="AW448" s="102"/>
    </row>
    <row r="449" ht="12.75">
      <c r="AW449" s="102"/>
    </row>
    <row r="450" ht="12.75">
      <c r="AW450" s="102"/>
    </row>
    <row r="451" ht="12.75">
      <c r="AW451" s="102"/>
    </row>
    <row r="452" ht="12.75">
      <c r="AW452" s="102"/>
    </row>
    <row r="453" ht="12.75">
      <c r="AW453" s="102"/>
    </row>
    <row r="454" ht="12.75">
      <c r="AW454" s="102"/>
    </row>
    <row r="455" ht="12.75">
      <c r="AW455" s="102"/>
    </row>
    <row r="456" ht="12.75">
      <c r="AW456" s="102"/>
    </row>
    <row r="457" ht="12.75">
      <c r="AW457" s="102"/>
    </row>
    <row r="458" ht="12.75">
      <c r="AW458" s="102"/>
    </row>
    <row r="459" ht="12.75">
      <c r="AW459" s="102"/>
    </row>
    <row r="460" ht="12.75">
      <c r="AW460" s="102"/>
    </row>
    <row r="461" ht="12.75">
      <c r="AW461" s="102"/>
    </row>
    <row r="462" ht="12.75">
      <c r="AW462" s="102"/>
    </row>
    <row r="463" ht="12.75">
      <c r="AW463" s="102"/>
    </row>
    <row r="464" ht="12.75">
      <c r="AW464" s="102"/>
    </row>
    <row r="465" ht="12.75">
      <c r="AW465" s="102"/>
    </row>
    <row r="466" ht="12.75">
      <c r="AW466" s="102"/>
    </row>
    <row r="467" ht="12.75">
      <c r="AW467" s="102"/>
    </row>
    <row r="468" ht="12.75">
      <c r="AW468" s="102"/>
    </row>
    <row r="469" ht="12.75">
      <c r="AW469" s="102"/>
    </row>
    <row r="470" ht="12.75">
      <c r="AW470" s="102"/>
    </row>
    <row r="471" ht="12.75">
      <c r="AW471" s="102"/>
    </row>
    <row r="472" ht="12.75">
      <c r="AW472" s="102"/>
    </row>
    <row r="473" ht="12.75">
      <c r="AW473" s="102"/>
    </row>
    <row r="474" ht="12.75">
      <c r="AW474" s="102"/>
    </row>
    <row r="475" ht="12.75">
      <c r="AW475" s="102"/>
    </row>
    <row r="476" ht="12.75">
      <c r="AW476" s="102"/>
    </row>
    <row r="477" ht="12.75">
      <c r="AW477" s="102"/>
    </row>
    <row r="478" ht="12.75">
      <c r="AW478" s="102"/>
    </row>
    <row r="479" ht="12.75">
      <c r="AW479" s="102"/>
    </row>
    <row r="480" ht="12.75">
      <c r="AW480" s="102"/>
    </row>
    <row r="481" ht="12.75">
      <c r="AW481" s="102"/>
    </row>
    <row r="482" ht="12.75">
      <c r="AW482" s="102"/>
    </row>
    <row r="483" ht="12.75">
      <c r="AW483" s="102"/>
    </row>
    <row r="484" ht="12.75">
      <c r="AW484" s="102"/>
    </row>
    <row r="485" ht="12.75">
      <c r="AW485" s="102"/>
    </row>
    <row r="486" ht="12.75">
      <c r="AW486" s="102"/>
    </row>
    <row r="487" ht="12.75">
      <c r="AW487" s="102"/>
    </row>
    <row r="488" ht="12.75">
      <c r="AW488" s="102"/>
    </row>
    <row r="489" ht="12.75">
      <c r="AW489" s="102"/>
    </row>
    <row r="490" ht="12.75">
      <c r="AW490" s="102"/>
    </row>
    <row r="491" ht="12.75">
      <c r="AW491" s="102"/>
    </row>
    <row r="492" ht="12.75">
      <c r="AW492" s="102"/>
    </row>
    <row r="493" ht="12.75">
      <c r="AW493" s="102"/>
    </row>
    <row r="494" ht="12.75">
      <c r="AW494" s="102"/>
    </row>
    <row r="495" ht="12.75">
      <c r="AW495" s="102"/>
    </row>
    <row r="496" ht="12.75">
      <c r="AW496" s="102"/>
    </row>
    <row r="497" ht="12.75">
      <c r="AW497" s="102"/>
    </row>
    <row r="498" ht="12.75">
      <c r="AW498" s="102"/>
    </row>
    <row r="499" ht="12.75">
      <c r="AW499" s="102"/>
    </row>
    <row r="500" ht="12.75">
      <c r="AW500" s="102"/>
    </row>
    <row r="501" ht="12.75">
      <c r="AW501" s="102"/>
    </row>
    <row r="502" ht="12.75">
      <c r="AW502" s="102"/>
    </row>
    <row r="503" ht="12.75">
      <c r="AW503" s="102"/>
    </row>
    <row r="504" ht="12.75">
      <c r="AW504" s="102"/>
    </row>
    <row r="505" ht="12.75">
      <c r="AW505" s="102"/>
    </row>
    <row r="506" ht="12.75">
      <c r="AW506" s="102"/>
    </row>
    <row r="507" ht="12.75">
      <c r="AW507" s="102"/>
    </row>
    <row r="508" ht="12.75">
      <c r="AW508" s="102"/>
    </row>
    <row r="509" ht="12.75">
      <c r="AW509" s="102"/>
    </row>
    <row r="510" ht="12.75">
      <c r="AW510" s="102"/>
    </row>
    <row r="511" ht="12.75">
      <c r="AW511" s="102"/>
    </row>
    <row r="512" ht="12.75">
      <c r="AW512" s="102"/>
    </row>
    <row r="513" ht="12.75">
      <c r="AW513" s="102"/>
    </row>
    <row r="514" ht="12.75">
      <c r="AW514" s="102"/>
    </row>
    <row r="515" ht="12.75">
      <c r="AW515" s="102"/>
    </row>
    <row r="516" ht="12.75">
      <c r="AW516" s="102"/>
    </row>
    <row r="517" ht="12.75">
      <c r="AW517" s="102"/>
    </row>
    <row r="518" ht="12.75">
      <c r="AW518" s="102"/>
    </row>
    <row r="519" ht="12.75">
      <c r="AW519" s="102"/>
    </row>
    <row r="520" ht="12.75">
      <c r="AW520" s="102"/>
    </row>
    <row r="521" ht="12.75">
      <c r="AW521" s="102"/>
    </row>
    <row r="522" ht="12.75">
      <c r="AW522" s="102"/>
    </row>
    <row r="523" ht="12.75">
      <c r="AW523" s="102"/>
    </row>
    <row r="524" ht="12.75">
      <c r="AW524" s="102"/>
    </row>
    <row r="525" ht="12.75">
      <c r="AW525" s="102"/>
    </row>
    <row r="526" ht="12.75">
      <c r="AW526" s="102"/>
    </row>
    <row r="527" ht="12.75">
      <c r="AW527" s="102"/>
    </row>
    <row r="528" ht="12.75">
      <c r="AW528" s="102"/>
    </row>
    <row r="529" ht="12.75">
      <c r="AW529" s="102"/>
    </row>
    <row r="530" ht="12.75">
      <c r="AW530" s="102"/>
    </row>
    <row r="531" ht="12.75">
      <c r="AW531" s="102"/>
    </row>
    <row r="532" ht="12.75">
      <c r="AW532" s="102"/>
    </row>
    <row r="533" ht="12.75">
      <c r="AW533" s="102"/>
    </row>
    <row r="534" ht="12.75">
      <c r="AW534" s="102"/>
    </row>
    <row r="535" ht="12.75">
      <c r="AW535" s="102"/>
    </row>
    <row r="536" ht="12.75">
      <c r="AW536" s="102"/>
    </row>
    <row r="537" ht="12.75">
      <c r="AW537" s="102"/>
    </row>
    <row r="538" ht="12.75">
      <c r="AW538" s="102"/>
    </row>
    <row r="539" ht="12.75">
      <c r="AW539" s="102"/>
    </row>
    <row r="540" ht="12.75">
      <c r="AW540" s="102"/>
    </row>
    <row r="541" ht="12.75">
      <c r="AW541" s="102"/>
    </row>
    <row r="542" ht="12.75">
      <c r="AW542" s="102"/>
    </row>
    <row r="543" ht="12.75">
      <c r="AW543" s="102"/>
    </row>
    <row r="544" ht="12.75">
      <c r="AW544" s="102"/>
    </row>
    <row r="545" ht="12.75">
      <c r="AW545" s="102"/>
    </row>
    <row r="546" ht="12.75">
      <c r="AW546" s="102"/>
    </row>
    <row r="547" ht="12.75">
      <c r="AW547" s="102"/>
    </row>
    <row r="548" ht="12.75">
      <c r="AW548" s="102"/>
    </row>
    <row r="549" ht="12.75">
      <c r="AW549" s="102"/>
    </row>
    <row r="550" ht="12.75">
      <c r="AW550" s="102"/>
    </row>
    <row r="551" ht="12.75">
      <c r="AW551" s="102"/>
    </row>
    <row r="552" ht="12.75">
      <c r="AW552" s="102"/>
    </row>
    <row r="553" ht="12.75">
      <c r="AW553" s="102"/>
    </row>
    <row r="554" ht="12.75">
      <c r="AW554" s="102"/>
    </row>
    <row r="555" ht="12.75">
      <c r="AW555" s="102"/>
    </row>
    <row r="556" ht="12.75">
      <c r="AW556" s="102"/>
    </row>
    <row r="557" ht="12.75">
      <c r="AW557" s="102"/>
    </row>
    <row r="558" ht="12.75">
      <c r="AW558" s="102"/>
    </row>
    <row r="559" ht="12.75">
      <c r="AW559" s="102"/>
    </row>
    <row r="560" ht="12.75">
      <c r="AW560" s="102"/>
    </row>
    <row r="561" ht="12.75">
      <c r="AW561" s="102"/>
    </row>
    <row r="562" ht="12.75">
      <c r="AW562" s="102"/>
    </row>
    <row r="563" ht="12.75">
      <c r="AW563" s="102"/>
    </row>
    <row r="564" ht="12.75">
      <c r="AW564" s="102"/>
    </row>
    <row r="565" ht="12.75">
      <c r="AW565" s="102"/>
    </row>
    <row r="566" ht="12.75">
      <c r="AW566" s="102"/>
    </row>
    <row r="567" ht="12.75">
      <c r="AW567" s="102"/>
    </row>
    <row r="568" ht="12.75">
      <c r="AW568" s="102"/>
    </row>
    <row r="569" ht="12.75">
      <c r="AW569" s="102"/>
    </row>
    <row r="570" ht="12.75">
      <c r="AW570" s="102"/>
    </row>
    <row r="571" ht="12.75">
      <c r="AW571" s="102"/>
    </row>
    <row r="572" ht="12.75">
      <c r="AW572" s="102"/>
    </row>
    <row r="573" ht="12.75">
      <c r="AW573" s="102"/>
    </row>
    <row r="574" ht="12.75">
      <c r="AW574" s="102"/>
    </row>
    <row r="575" ht="12.75">
      <c r="AW575" s="102"/>
    </row>
    <row r="576" ht="12.75">
      <c r="AW576" s="102"/>
    </row>
    <row r="577" ht="12.75">
      <c r="AW577" s="102"/>
    </row>
    <row r="578" ht="12.75">
      <c r="AW578" s="102"/>
    </row>
    <row r="579" ht="12.75">
      <c r="AW579" s="102"/>
    </row>
    <row r="580" ht="12.75">
      <c r="AW580" s="102"/>
    </row>
    <row r="581" ht="12.75">
      <c r="AW581" s="102"/>
    </row>
    <row r="582" ht="12.75">
      <c r="AW582" s="102"/>
    </row>
    <row r="583" ht="12.75">
      <c r="AW583" s="102"/>
    </row>
    <row r="584" ht="12.75">
      <c r="AW584" s="102"/>
    </row>
    <row r="585" ht="12.75">
      <c r="AW585" s="102"/>
    </row>
    <row r="586" ht="12.75">
      <c r="AW586" s="102"/>
    </row>
    <row r="587" ht="12.75">
      <c r="AW587" s="102"/>
    </row>
    <row r="588" ht="12.75">
      <c r="AW588" s="102"/>
    </row>
    <row r="589" ht="12.75">
      <c r="AW589" s="102"/>
    </row>
    <row r="590" ht="12.75">
      <c r="AW590" s="102"/>
    </row>
    <row r="591" ht="12.75">
      <c r="AW591" s="102"/>
    </row>
    <row r="592" ht="12.75">
      <c r="AW592" s="102"/>
    </row>
    <row r="593" ht="12.75">
      <c r="AW593" s="102"/>
    </row>
    <row r="594" ht="12.75">
      <c r="AW594" s="102"/>
    </row>
    <row r="595" ht="12.75">
      <c r="AW595" s="102"/>
    </row>
    <row r="596" ht="12.75">
      <c r="AW596" s="102"/>
    </row>
    <row r="597" ht="12.75">
      <c r="AW597" s="102"/>
    </row>
    <row r="598" ht="12.75">
      <c r="AW598" s="102"/>
    </row>
    <row r="599" ht="12.75">
      <c r="AW599" s="102"/>
    </row>
    <row r="600" ht="12.75">
      <c r="AW600" s="102"/>
    </row>
    <row r="601" ht="12.75">
      <c r="AW601" s="102"/>
    </row>
    <row r="602" ht="12.75">
      <c r="AW602" s="102"/>
    </row>
    <row r="603" ht="12.75">
      <c r="AW603" s="102"/>
    </row>
    <row r="604" ht="12.75">
      <c r="AW604" s="102"/>
    </row>
    <row r="605" ht="12.75">
      <c r="AW605" s="102"/>
    </row>
    <row r="606" ht="12.75">
      <c r="AW606" s="102"/>
    </row>
    <row r="607" ht="12.75">
      <c r="AW607" s="102"/>
    </row>
    <row r="608" ht="12.75">
      <c r="AW608" s="102"/>
    </row>
    <row r="609" ht="12.75">
      <c r="AW609" s="102"/>
    </row>
    <row r="610" ht="12.75">
      <c r="AW610" s="102"/>
    </row>
    <row r="611" ht="12.75">
      <c r="AW611" s="102"/>
    </row>
    <row r="612" ht="12.75">
      <c r="AW612" s="102"/>
    </row>
    <row r="613" ht="12.75">
      <c r="AW613" s="102"/>
    </row>
    <row r="614" ht="12.75">
      <c r="AW614" s="102"/>
    </row>
    <row r="615" ht="12.75">
      <c r="AW615" s="102"/>
    </row>
    <row r="616" ht="12.75">
      <c r="AW616" s="102"/>
    </row>
    <row r="617" ht="12.75">
      <c r="AW617" s="102"/>
    </row>
    <row r="618" ht="12.75">
      <c r="AW618" s="102"/>
    </row>
    <row r="619" ht="12.75">
      <c r="AW619" s="102"/>
    </row>
    <row r="620" ht="12.75">
      <c r="AW620" s="102"/>
    </row>
    <row r="621" ht="12.75">
      <c r="AW621" s="102"/>
    </row>
    <row r="622" ht="12.75">
      <c r="AW622" s="102"/>
    </row>
    <row r="623" ht="12.75">
      <c r="AW623" s="102"/>
    </row>
    <row r="624" ht="12.75">
      <c r="AW624" s="102"/>
    </row>
    <row r="625" ht="12.75">
      <c r="AW625" s="102"/>
    </row>
    <row r="626" ht="12.75">
      <c r="AW626" s="102"/>
    </row>
    <row r="627" ht="12.75">
      <c r="AW627" s="102"/>
    </row>
    <row r="628" ht="12.75">
      <c r="AW628" s="102"/>
    </row>
    <row r="629" ht="12.75">
      <c r="AW629" s="102"/>
    </row>
    <row r="630" ht="12.75">
      <c r="AW630" s="102"/>
    </row>
    <row r="631" ht="12.75">
      <c r="AW631" s="102"/>
    </row>
    <row r="632" ht="12.75">
      <c r="AW632" s="102"/>
    </row>
    <row r="633" ht="12.75">
      <c r="AW633" s="102"/>
    </row>
    <row r="634" ht="12.75">
      <c r="AW634" s="102"/>
    </row>
    <row r="635" ht="12.75">
      <c r="AW635" s="102"/>
    </row>
    <row r="636" ht="12.75">
      <c r="AW636" s="102"/>
    </row>
    <row r="637" ht="12.75">
      <c r="AW637" s="102"/>
    </row>
    <row r="638" ht="12.75">
      <c r="AW638" s="102"/>
    </row>
    <row r="639" ht="12.75">
      <c r="AW639" s="102"/>
    </row>
    <row r="640" ht="12.75">
      <c r="AW640" s="102"/>
    </row>
    <row r="641" ht="12.75">
      <c r="AW641" s="102"/>
    </row>
    <row r="642" ht="12.75">
      <c r="AW642" s="102"/>
    </row>
    <row r="643" ht="12.75">
      <c r="AW643" s="102"/>
    </row>
    <row r="644" ht="12.75">
      <c r="AW644" s="102"/>
    </row>
    <row r="645" ht="12.75">
      <c r="AW645" s="102"/>
    </row>
    <row r="646" ht="12.75">
      <c r="AW646" s="102"/>
    </row>
    <row r="647" ht="12.75">
      <c r="AW647" s="102"/>
    </row>
    <row r="648" ht="12.75">
      <c r="AW648" s="102"/>
    </row>
    <row r="649" ht="12.75">
      <c r="AW649" s="102"/>
    </row>
    <row r="650" ht="12.75">
      <c r="AW650" s="102"/>
    </row>
    <row r="651" ht="12.75">
      <c r="AW651" s="102"/>
    </row>
    <row r="652" ht="12.75">
      <c r="AW652" s="102"/>
    </row>
    <row r="653" ht="12.75">
      <c r="AW653" s="102"/>
    </row>
    <row r="654" ht="12.75">
      <c r="AW654" s="102"/>
    </row>
    <row r="655" ht="12.75">
      <c r="AW655" s="102"/>
    </row>
    <row r="656" ht="12.75">
      <c r="AW656" s="102"/>
    </row>
    <row r="657" ht="12.75">
      <c r="AW657" s="102"/>
    </row>
    <row r="658" ht="12.75">
      <c r="AW658" s="102"/>
    </row>
    <row r="659" ht="12.75">
      <c r="AW659" s="102"/>
    </row>
    <row r="660" ht="12.75">
      <c r="AW660" s="102"/>
    </row>
    <row r="661" ht="12.75">
      <c r="AW661" s="102"/>
    </row>
    <row r="662" ht="12.75">
      <c r="AW662" s="102"/>
    </row>
    <row r="663" ht="12.75">
      <c r="AW663" s="102"/>
    </row>
    <row r="664" ht="12.75">
      <c r="AW664" s="102"/>
    </row>
    <row r="665" ht="12.75">
      <c r="AW665" s="102"/>
    </row>
    <row r="666" ht="12.75">
      <c r="AW666" s="102"/>
    </row>
    <row r="667" ht="12.75">
      <c r="AW667" s="102"/>
    </row>
    <row r="668" ht="12.75">
      <c r="AW668" s="102"/>
    </row>
    <row r="669" ht="12.75">
      <c r="AW669" s="102"/>
    </row>
    <row r="670" ht="12.75">
      <c r="AW670" s="102"/>
    </row>
    <row r="671" ht="12.75">
      <c r="AW671" s="102"/>
    </row>
    <row r="672" ht="12.75">
      <c r="AW672" s="102"/>
    </row>
    <row r="673" ht="12.75">
      <c r="AW673" s="102"/>
    </row>
    <row r="674" ht="12.75">
      <c r="AW674" s="102"/>
    </row>
    <row r="675" ht="12.75">
      <c r="AW675" s="102"/>
    </row>
    <row r="676" ht="12.75">
      <c r="AW676" s="102"/>
    </row>
    <row r="677" ht="12.75">
      <c r="AW677" s="102"/>
    </row>
    <row r="678" ht="12.75">
      <c r="AW678" s="102"/>
    </row>
    <row r="679" ht="12.75">
      <c r="AW679" s="102"/>
    </row>
    <row r="680" ht="12.75">
      <c r="AW680" s="102"/>
    </row>
    <row r="681" ht="12.75">
      <c r="AW681" s="102"/>
    </row>
    <row r="682" ht="12.75">
      <c r="AW682" s="102"/>
    </row>
    <row r="683" ht="12.75">
      <c r="AW683" s="102"/>
    </row>
    <row r="684" ht="12.75">
      <c r="AW684" s="102"/>
    </row>
    <row r="685" ht="12.75">
      <c r="AW685" s="102"/>
    </row>
    <row r="686" ht="12.75">
      <c r="AW686" s="102"/>
    </row>
    <row r="687" ht="12.75">
      <c r="AW687" s="102"/>
    </row>
    <row r="688" ht="12.75">
      <c r="AW688" s="102"/>
    </row>
    <row r="689" ht="12.75">
      <c r="AW689" s="102"/>
    </row>
    <row r="690" ht="12.75">
      <c r="AW690" s="102"/>
    </row>
    <row r="691" ht="12.75">
      <c r="AW691" s="102"/>
    </row>
    <row r="692" ht="12.75">
      <c r="AW692" s="102"/>
    </row>
    <row r="693" ht="12.75">
      <c r="AW693" s="102"/>
    </row>
    <row r="694" ht="12.75">
      <c r="AW694" s="102"/>
    </row>
    <row r="695" ht="12.75">
      <c r="AW695" s="102"/>
    </row>
    <row r="696" ht="12.75">
      <c r="AW696" s="102"/>
    </row>
    <row r="697" ht="12.75">
      <c r="AW697" s="102"/>
    </row>
    <row r="698" ht="12.75">
      <c r="AW698" s="102"/>
    </row>
    <row r="699" ht="12.75">
      <c r="AW699" s="102"/>
    </row>
    <row r="700" ht="12.75">
      <c r="AW700" s="102"/>
    </row>
    <row r="701" ht="12.75">
      <c r="AW701" s="102"/>
    </row>
    <row r="702" ht="12.75">
      <c r="AW702" s="102"/>
    </row>
    <row r="703" ht="12.75">
      <c r="AW703" s="102"/>
    </row>
    <row r="704" ht="12.75">
      <c r="AW704" s="102"/>
    </row>
    <row r="705" ht="12.75">
      <c r="AW705" s="102"/>
    </row>
    <row r="706" ht="12.75">
      <c r="AW706" s="102"/>
    </row>
    <row r="707" ht="12.75">
      <c r="AW707" s="102"/>
    </row>
    <row r="708" ht="12.75">
      <c r="AW708" s="102"/>
    </row>
    <row r="709" ht="12.75">
      <c r="AW709" s="102"/>
    </row>
    <row r="710" ht="12.75">
      <c r="AW710" s="102"/>
    </row>
    <row r="711" ht="12.75">
      <c r="AW711" s="102"/>
    </row>
    <row r="712" ht="12.75">
      <c r="AW712" s="102"/>
    </row>
    <row r="713" ht="12.75">
      <c r="AW713" s="102"/>
    </row>
    <row r="714" ht="12.75">
      <c r="AW714" s="102"/>
    </row>
    <row r="715" ht="12.75">
      <c r="AW715" s="102"/>
    </row>
    <row r="716" ht="12.75">
      <c r="AW716" s="102"/>
    </row>
    <row r="717" ht="12.75">
      <c r="AW717" s="102"/>
    </row>
    <row r="718" ht="12.75">
      <c r="AW718" s="102"/>
    </row>
    <row r="719" ht="12.75">
      <c r="AW719" s="102"/>
    </row>
    <row r="720" ht="12.75">
      <c r="AW720" s="102"/>
    </row>
    <row r="721" ht="12.75">
      <c r="AW721" s="102"/>
    </row>
    <row r="722" ht="12.75">
      <c r="AW722" s="102"/>
    </row>
    <row r="723" ht="12.75">
      <c r="AW723" s="102"/>
    </row>
    <row r="724" ht="12.75">
      <c r="AW724" s="102"/>
    </row>
    <row r="725" ht="12.75">
      <c r="AW725" s="102"/>
    </row>
    <row r="726" ht="12.75">
      <c r="AW726" s="102"/>
    </row>
    <row r="727" ht="12.75">
      <c r="AW727" s="102"/>
    </row>
    <row r="728" ht="12.75">
      <c r="AW728" s="102"/>
    </row>
    <row r="729" ht="12.75">
      <c r="AW729" s="102"/>
    </row>
    <row r="730" ht="12.75">
      <c r="AW730" s="102"/>
    </row>
    <row r="731" ht="12.75">
      <c r="AW731" s="102"/>
    </row>
    <row r="732" ht="12.75">
      <c r="AW732" s="102"/>
    </row>
    <row r="733" ht="12.75">
      <c r="AW733" s="102"/>
    </row>
    <row r="734" ht="12.75">
      <c r="AW734" s="102"/>
    </row>
    <row r="735" ht="12.75">
      <c r="AW735" s="102"/>
    </row>
    <row r="736" ht="12.75">
      <c r="AW736" s="102"/>
    </row>
    <row r="737" ht="12.75">
      <c r="AW737" s="102"/>
    </row>
    <row r="738" ht="12.75">
      <c r="AW738" s="102"/>
    </row>
    <row r="739" ht="12.75">
      <c r="AW739" s="102"/>
    </row>
    <row r="740" ht="12.75">
      <c r="AW740" s="102"/>
    </row>
    <row r="741" ht="12.75">
      <c r="AW741" s="102"/>
    </row>
    <row r="742" ht="12.75">
      <c r="AW742" s="102"/>
    </row>
    <row r="743" ht="12.75">
      <c r="AW743" s="102"/>
    </row>
    <row r="744" ht="12.75">
      <c r="AW744" s="102"/>
    </row>
    <row r="745" ht="12.75">
      <c r="AW745" s="102"/>
    </row>
    <row r="746" ht="12.75">
      <c r="AW746" s="102"/>
    </row>
    <row r="747" ht="12.75">
      <c r="AW747" s="102"/>
    </row>
    <row r="748" ht="12.75">
      <c r="AW748" s="102"/>
    </row>
    <row r="749" ht="12.75">
      <c r="AW749" s="102"/>
    </row>
    <row r="750" ht="12.75">
      <c r="AW750" s="102"/>
    </row>
    <row r="751" ht="12.75">
      <c r="AW751" s="102"/>
    </row>
    <row r="752" ht="12.75">
      <c r="AW752" s="102"/>
    </row>
    <row r="753" ht="12.75">
      <c r="AW753" s="102"/>
    </row>
    <row r="754" ht="12.75">
      <c r="AW754" s="102"/>
    </row>
    <row r="755" ht="12.75">
      <c r="AW755" s="102"/>
    </row>
    <row r="756" ht="12.75">
      <c r="AW756" s="102"/>
    </row>
    <row r="757" ht="12.75">
      <c r="AW757" s="102"/>
    </row>
    <row r="758" ht="12.75">
      <c r="AW758" s="102"/>
    </row>
    <row r="759" ht="12.75">
      <c r="AW759" s="102"/>
    </row>
    <row r="760" ht="12.75">
      <c r="AW760" s="102"/>
    </row>
    <row r="761" ht="12.75">
      <c r="AW761" s="102"/>
    </row>
    <row r="762" ht="12.75">
      <c r="AW762" s="102"/>
    </row>
    <row r="763" ht="12.75">
      <c r="AW763" s="102"/>
    </row>
    <row r="764" ht="12.75">
      <c r="AW764" s="102"/>
    </row>
    <row r="765" ht="12.75">
      <c r="AW765" s="102"/>
    </row>
    <row r="766" ht="12.75">
      <c r="AW766" s="102"/>
    </row>
    <row r="767" ht="12.75">
      <c r="AW767" s="102"/>
    </row>
    <row r="768" ht="12.75">
      <c r="AW768" s="102"/>
    </row>
    <row r="769" ht="12.75">
      <c r="AW769" s="102"/>
    </row>
    <row r="770" ht="12.75">
      <c r="AW770" s="102"/>
    </row>
    <row r="771" ht="12.75">
      <c r="AW771" s="102"/>
    </row>
    <row r="772" ht="12.75">
      <c r="AW772" s="102"/>
    </row>
    <row r="773" ht="12.75">
      <c r="AW773" s="102"/>
    </row>
    <row r="774" ht="12.75">
      <c r="AW774" s="102"/>
    </row>
    <row r="775" ht="12.75">
      <c r="AW775" s="102"/>
    </row>
    <row r="776" ht="12.75">
      <c r="AW776" s="102"/>
    </row>
    <row r="777" ht="12.75">
      <c r="AW777" s="102"/>
    </row>
    <row r="778" ht="12.75">
      <c r="AW778" s="102"/>
    </row>
    <row r="779" ht="12.75">
      <c r="AW779" s="102"/>
    </row>
    <row r="780" ht="12.75">
      <c r="AW780" s="102"/>
    </row>
    <row r="781" ht="12.75">
      <c r="AW781" s="102"/>
    </row>
    <row r="782" ht="12.75">
      <c r="AW782" s="102"/>
    </row>
    <row r="783" ht="12.75">
      <c r="AW783" s="102"/>
    </row>
    <row r="784" ht="12.75">
      <c r="AW784" s="102"/>
    </row>
    <row r="785" ht="12.75">
      <c r="AW785" s="102"/>
    </row>
    <row r="786" ht="12.75">
      <c r="AW786" s="102"/>
    </row>
    <row r="787" ht="12.75">
      <c r="AW787" s="102"/>
    </row>
    <row r="788" ht="12.75">
      <c r="AW788" s="102"/>
    </row>
    <row r="789" ht="12.75">
      <c r="AW789" s="102"/>
    </row>
    <row r="790" ht="12.75">
      <c r="AW790" s="102"/>
    </row>
    <row r="791" ht="12.75">
      <c r="AW791" s="102"/>
    </row>
    <row r="792" ht="12.75">
      <c r="AW792" s="102"/>
    </row>
    <row r="793" ht="12.75">
      <c r="AW793" s="102"/>
    </row>
    <row r="794" ht="12.75">
      <c r="AW794" s="102"/>
    </row>
    <row r="795" ht="12.75">
      <c r="AW795" s="102"/>
    </row>
    <row r="796" ht="12.75">
      <c r="AW796" s="102"/>
    </row>
    <row r="797" ht="12.75">
      <c r="AW797" s="102"/>
    </row>
    <row r="798" ht="12.75">
      <c r="AW798" s="102"/>
    </row>
    <row r="799" ht="12.75">
      <c r="AW799" s="102"/>
    </row>
    <row r="800" ht="12.75">
      <c r="AW800" s="102"/>
    </row>
    <row r="801" ht="12.75">
      <c r="AW801" s="102"/>
    </row>
    <row r="802" ht="12.75">
      <c r="AW802" s="102"/>
    </row>
    <row r="803" ht="12.75">
      <c r="AW803" s="102"/>
    </row>
    <row r="804" ht="12.75">
      <c r="AW804" s="102"/>
    </row>
    <row r="805" ht="12.75">
      <c r="AW805" s="102"/>
    </row>
    <row r="806" ht="12.75">
      <c r="AW806" s="102"/>
    </row>
    <row r="807" ht="12.75">
      <c r="AW807" s="102"/>
    </row>
    <row r="808" ht="12.75">
      <c r="AW808" s="102"/>
    </row>
    <row r="809" ht="12.75">
      <c r="AW809" s="102"/>
    </row>
    <row r="810" ht="12.75">
      <c r="AW810" s="102"/>
    </row>
    <row r="811" ht="12.75">
      <c r="AW811" s="102"/>
    </row>
    <row r="812" ht="12.75">
      <c r="AW812" s="102"/>
    </row>
    <row r="813" ht="12.75">
      <c r="AW813" s="102"/>
    </row>
    <row r="814" ht="12.75">
      <c r="AW814" s="102"/>
    </row>
    <row r="815" ht="12.75">
      <c r="AW815" s="102"/>
    </row>
    <row r="816" ht="12.75">
      <c r="AW816" s="102"/>
    </row>
    <row r="817" ht="12.75">
      <c r="AW817" s="102"/>
    </row>
    <row r="818" ht="12.75">
      <c r="AW818" s="102"/>
    </row>
    <row r="819" ht="12.75">
      <c r="AW819" s="102"/>
    </row>
    <row r="820" ht="12.75">
      <c r="AW820" s="102"/>
    </row>
    <row r="821" ht="12.75">
      <c r="AW821" s="102"/>
    </row>
    <row r="822" ht="12.75">
      <c r="AW822" s="102"/>
    </row>
    <row r="823" ht="12.75">
      <c r="AW823" s="102"/>
    </row>
    <row r="824" ht="12.75">
      <c r="AW824" s="102"/>
    </row>
    <row r="825" ht="12.75">
      <c r="AW825" s="102"/>
    </row>
    <row r="826" ht="12.75">
      <c r="AW826" s="102"/>
    </row>
    <row r="827" ht="12.75">
      <c r="AW827" s="102"/>
    </row>
    <row r="828" ht="12.75">
      <c r="AW828" s="102"/>
    </row>
    <row r="829" ht="12.75">
      <c r="AW829" s="102"/>
    </row>
    <row r="830" ht="12.75">
      <c r="AW830" s="102"/>
    </row>
    <row r="831" ht="12.75">
      <c r="AW831" s="102"/>
    </row>
    <row r="832" ht="12.75">
      <c r="AW832" s="102"/>
    </row>
    <row r="833" ht="12.75">
      <c r="AW833" s="102"/>
    </row>
    <row r="834" ht="12.75">
      <c r="AW834" s="102"/>
    </row>
    <row r="835" ht="12.75">
      <c r="AW835" s="102"/>
    </row>
    <row r="836" ht="12.75">
      <c r="AW836" s="102"/>
    </row>
    <row r="837" ht="12.75">
      <c r="AW837" s="102"/>
    </row>
    <row r="838" ht="12.75">
      <c r="AW838" s="102"/>
    </row>
    <row r="839" ht="12.75">
      <c r="AW839" s="102"/>
    </row>
    <row r="840" ht="12.75">
      <c r="AW840" s="102"/>
    </row>
    <row r="841" ht="12.75">
      <c r="AW841" s="102"/>
    </row>
    <row r="842" ht="12.75">
      <c r="AW842" s="102"/>
    </row>
    <row r="843" ht="12.75">
      <c r="AW843" s="102"/>
    </row>
    <row r="844" ht="12.75">
      <c r="AW844" s="102"/>
    </row>
    <row r="845" ht="12.75">
      <c r="AW845" s="102"/>
    </row>
    <row r="846" ht="12.75">
      <c r="AW846" s="102"/>
    </row>
    <row r="847" ht="12.75">
      <c r="AW847" s="102"/>
    </row>
    <row r="848" ht="12.75">
      <c r="AW848" s="102"/>
    </row>
    <row r="849" ht="12.75">
      <c r="AW849" s="102"/>
    </row>
    <row r="850" ht="12.75">
      <c r="AW850" s="102"/>
    </row>
    <row r="851" ht="12.75">
      <c r="AW851" s="102"/>
    </row>
    <row r="852" ht="12.75">
      <c r="AW852" s="102"/>
    </row>
    <row r="853" ht="12.75">
      <c r="AW853" s="102"/>
    </row>
    <row r="854" ht="12.75">
      <c r="AW854" s="102"/>
    </row>
    <row r="855" ht="12.75">
      <c r="AW855" s="102"/>
    </row>
    <row r="856" ht="12.75">
      <c r="AW856" s="102"/>
    </row>
    <row r="857" ht="12.75">
      <c r="AW857" s="102"/>
    </row>
    <row r="858" ht="12.75">
      <c r="AW858" s="102"/>
    </row>
    <row r="859" ht="12.75">
      <c r="AW859" s="102"/>
    </row>
    <row r="860" ht="12.75">
      <c r="AW860" s="102"/>
    </row>
    <row r="861" ht="12.75">
      <c r="AW861" s="102"/>
    </row>
    <row r="862" ht="12.75">
      <c r="AW862" s="102"/>
    </row>
    <row r="863" ht="12.75">
      <c r="AW863" s="102"/>
    </row>
    <row r="864" ht="12.75">
      <c r="AW864" s="102"/>
    </row>
    <row r="865" ht="12.75">
      <c r="AW865" s="102"/>
    </row>
    <row r="866" ht="12.75">
      <c r="AW866" s="102"/>
    </row>
    <row r="867" ht="12.75">
      <c r="AW867" s="102"/>
    </row>
    <row r="868" ht="12.75">
      <c r="AW868" s="102"/>
    </row>
    <row r="869" ht="12.75">
      <c r="AW869" s="102"/>
    </row>
    <row r="870" ht="12.75">
      <c r="AW870" s="102"/>
    </row>
    <row r="871" ht="12.75">
      <c r="AW871" s="102"/>
    </row>
    <row r="872" ht="12.75">
      <c r="AW872" s="102"/>
    </row>
    <row r="873" ht="12.75">
      <c r="AW873" s="102"/>
    </row>
    <row r="874" ht="12.75">
      <c r="AW874" s="102"/>
    </row>
    <row r="875" ht="12.75">
      <c r="AW875" s="102"/>
    </row>
    <row r="876" ht="12.75">
      <c r="AW876" s="102"/>
    </row>
    <row r="877" ht="12.75">
      <c r="AW877" s="102"/>
    </row>
    <row r="878" ht="12.75">
      <c r="AW878" s="102"/>
    </row>
    <row r="879" ht="12.75">
      <c r="AW879" s="102"/>
    </row>
    <row r="880" ht="12.75">
      <c r="AW880" s="102"/>
    </row>
    <row r="881" ht="12.75">
      <c r="AW881" s="102"/>
    </row>
    <row r="882" ht="12.75">
      <c r="AW882" s="102"/>
    </row>
    <row r="883" ht="12.75">
      <c r="AW883" s="102"/>
    </row>
    <row r="884" ht="12.75">
      <c r="AW884" s="102"/>
    </row>
    <row r="885" ht="12.75">
      <c r="AW885" s="102"/>
    </row>
    <row r="886" ht="12.75">
      <c r="AW886" s="102"/>
    </row>
    <row r="887" ht="12.75">
      <c r="AW887" s="102"/>
    </row>
    <row r="888" ht="12.75">
      <c r="AW888" s="102"/>
    </row>
    <row r="889" ht="12.75">
      <c r="AW889" s="102"/>
    </row>
    <row r="890" ht="12.75">
      <c r="AW890" s="102"/>
    </row>
    <row r="891" ht="12.75">
      <c r="AW891" s="102"/>
    </row>
    <row r="892" ht="12.75">
      <c r="AW892" s="102"/>
    </row>
    <row r="893" ht="12.75">
      <c r="AW893" s="102"/>
    </row>
    <row r="894" ht="12.75">
      <c r="AW894" s="102"/>
    </row>
    <row r="895" ht="12.75">
      <c r="AW895" s="102"/>
    </row>
    <row r="896" ht="12.75">
      <c r="AW896" s="102"/>
    </row>
    <row r="897" ht="12.75">
      <c r="AW897" s="102"/>
    </row>
    <row r="898" ht="12.75">
      <c r="AW898" s="102"/>
    </row>
    <row r="899" ht="12.75">
      <c r="AW899" s="102"/>
    </row>
    <row r="900" ht="12.75">
      <c r="AW900" s="102"/>
    </row>
    <row r="901" ht="12.75">
      <c r="AW901" s="102"/>
    </row>
    <row r="902" ht="12.75">
      <c r="AW902" s="102"/>
    </row>
    <row r="903" ht="12.75">
      <c r="AW903" s="102"/>
    </row>
    <row r="904" ht="12.75">
      <c r="AW904" s="102"/>
    </row>
    <row r="905" ht="12.75">
      <c r="AW905" s="102"/>
    </row>
    <row r="906" ht="12.75">
      <c r="AW906" s="102"/>
    </row>
    <row r="907" ht="12.75">
      <c r="AW907" s="102"/>
    </row>
    <row r="908" ht="12.75">
      <c r="AW908" s="102"/>
    </row>
    <row r="909" ht="12.75">
      <c r="AW909" s="102"/>
    </row>
    <row r="910" ht="12.75">
      <c r="AW910" s="102"/>
    </row>
    <row r="911" ht="12.75">
      <c r="AW911" s="102"/>
    </row>
    <row r="912" ht="12.75">
      <c r="AW912" s="102"/>
    </row>
    <row r="913" ht="12.75">
      <c r="AW913" s="102"/>
    </row>
    <row r="914" ht="12.75">
      <c r="AW914" s="102"/>
    </row>
    <row r="915" ht="12.75">
      <c r="AW915" s="102"/>
    </row>
    <row r="916" ht="12.75">
      <c r="AW916" s="102"/>
    </row>
    <row r="917" ht="12.75">
      <c r="AW917" s="102"/>
    </row>
    <row r="918" ht="12.75">
      <c r="AW918" s="102"/>
    </row>
    <row r="919" ht="12.75">
      <c r="AW919" s="102"/>
    </row>
    <row r="920" ht="12.75">
      <c r="AW920" s="102"/>
    </row>
    <row r="921" ht="12.75">
      <c r="AW921" s="102"/>
    </row>
    <row r="922" ht="12.75">
      <c r="AW922" s="102"/>
    </row>
    <row r="923" ht="12.75">
      <c r="AW923" s="102"/>
    </row>
    <row r="924" ht="12.75">
      <c r="AW924" s="102"/>
    </row>
    <row r="925" ht="12.75">
      <c r="AW925" s="102"/>
    </row>
    <row r="926" ht="12.75">
      <c r="AW926" s="102"/>
    </row>
    <row r="927" ht="12.75">
      <c r="AW927" s="102"/>
    </row>
    <row r="928" ht="12.75">
      <c r="AW928" s="102"/>
    </row>
    <row r="929" ht="12.75">
      <c r="AW929" s="102"/>
    </row>
    <row r="930" ht="12.75">
      <c r="AW930" s="102"/>
    </row>
    <row r="931" ht="12.75">
      <c r="AW931" s="102"/>
    </row>
    <row r="932" ht="12.75">
      <c r="AW932" s="102"/>
    </row>
    <row r="933" ht="12.75">
      <c r="AW933" s="102"/>
    </row>
    <row r="934" ht="12.75">
      <c r="AW934" s="102"/>
    </row>
    <row r="935" ht="12.75">
      <c r="AW935" s="102"/>
    </row>
    <row r="936" ht="12.75">
      <c r="AW936" s="102"/>
    </row>
    <row r="937" ht="12.75">
      <c r="AW937" s="102"/>
    </row>
    <row r="938" ht="12.75">
      <c r="AW938" s="102"/>
    </row>
    <row r="939" ht="12.75">
      <c r="AW939" s="102"/>
    </row>
    <row r="940" ht="12.75">
      <c r="AW940" s="102"/>
    </row>
    <row r="941" ht="12.75">
      <c r="AW941" s="102"/>
    </row>
    <row r="942" ht="12.75">
      <c r="AW942" s="102"/>
    </row>
    <row r="943" ht="12.75">
      <c r="AW943" s="102"/>
    </row>
    <row r="944" ht="12.75">
      <c r="AW944" s="102"/>
    </row>
    <row r="945" ht="12.75">
      <c r="AW945" s="102"/>
    </row>
    <row r="946" ht="12.75">
      <c r="AW946" s="102"/>
    </row>
    <row r="947" ht="12.75">
      <c r="AW947" s="102"/>
    </row>
    <row r="948" ht="12.75">
      <c r="AW948" s="102"/>
    </row>
    <row r="949" ht="12.75">
      <c r="AW949" s="102"/>
    </row>
    <row r="950" ht="12.75">
      <c r="AW950" s="102"/>
    </row>
    <row r="951" ht="12.75">
      <c r="AW951" s="102"/>
    </row>
    <row r="952" ht="12.75">
      <c r="AW952" s="102"/>
    </row>
    <row r="953" ht="12.75">
      <c r="AW953" s="102"/>
    </row>
    <row r="954" ht="12.75">
      <c r="AW954" s="102"/>
    </row>
    <row r="955" ht="12.75">
      <c r="AW955" s="102"/>
    </row>
    <row r="956" ht="12.75">
      <c r="AW956" s="102"/>
    </row>
    <row r="957" ht="12.75">
      <c r="AW957" s="102"/>
    </row>
    <row r="958" ht="12.75">
      <c r="AW958" s="102"/>
    </row>
    <row r="959" ht="12.75">
      <c r="AW959" s="102"/>
    </row>
    <row r="960" ht="12.75">
      <c r="AW960" s="102"/>
    </row>
    <row r="961" ht="12.75">
      <c r="AW961" s="102"/>
    </row>
    <row r="962" ht="12.75">
      <c r="AW962" s="102"/>
    </row>
    <row r="963" ht="12.75">
      <c r="AW963" s="102"/>
    </row>
    <row r="964" ht="12.75">
      <c r="AW964" s="102"/>
    </row>
    <row r="965" ht="12.75">
      <c r="AW965" s="102"/>
    </row>
    <row r="966" ht="12.75">
      <c r="AW966" s="102"/>
    </row>
    <row r="967" ht="12.75">
      <c r="AW967" s="102"/>
    </row>
    <row r="968" ht="12.75">
      <c r="AW968" s="102"/>
    </row>
    <row r="969" ht="12.75">
      <c r="AW969" s="102"/>
    </row>
    <row r="970" ht="12.75">
      <c r="AW970" s="102"/>
    </row>
    <row r="971" ht="12.75">
      <c r="AW971" s="102"/>
    </row>
    <row r="972" ht="12.75">
      <c r="AW972" s="102"/>
    </row>
    <row r="973" ht="12.75">
      <c r="AW973" s="102"/>
    </row>
    <row r="974" ht="12.75">
      <c r="AW974" s="102"/>
    </row>
    <row r="975" ht="12.75">
      <c r="AW975" s="102"/>
    </row>
    <row r="976" ht="12.75">
      <c r="AW976" s="102"/>
    </row>
    <row r="977" ht="12.75">
      <c r="AW977" s="102"/>
    </row>
    <row r="978" ht="12.75">
      <c r="AW978" s="102"/>
    </row>
    <row r="979" ht="12.75">
      <c r="AW979" s="102"/>
    </row>
    <row r="980" ht="12.75">
      <c r="AW980" s="102"/>
    </row>
    <row r="981" ht="12.75">
      <c r="AW981" s="102"/>
    </row>
    <row r="982" ht="12.75">
      <c r="AW982" s="102"/>
    </row>
    <row r="983" ht="12.75">
      <c r="AW983" s="102"/>
    </row>
    <row r="984" ht="12.75">
      <c r="AW984" s="102"/>
    </row>
    <row r="985" ht="12.75">
      <c r="AW985" s="102"/>
    </row>
    <row r="986" ht="12.75">
      <c r="AW986" s="102"/>
    </row>
    <row r="987" ht="12.75">
      <c r="AW987" s="102"/>
    </row>
    <row r="988" ht="12.75">
      <c r="AW988" s="102"/>
    </row>
    <row r="989" ht="12.75">
      <c r="AW989" s="102"/>
    </row>
    <row r="990" ht="12.75">
      <c r="AW990" s="102"/>
    </row>
    <row r="991" ht="12.75">
      <c r="AW991" s="102"/>
    </row>
    <row r="992" ht="12.75">
      <c r="AW992" s="102"/>
    </row>
    <row r="993" ht="12.75">
      <c r="AW993" s="102"/>
    </row>
    <row r="994" ht="12.75">
      <c r="AW994" s="102"/>
    </row>
    <row r="995" ht="12.75">
      <c r="AW995" s="102"/>
    </row>
    <row r="996" ht="12.75">
      <c r="AW996" s="102"/>
    </row>
    <row r="997" ht="12.75">
      <c r="AW997" s="102"/>
    </row>
    <row r="998" ht="12.75">
      <c r="AW998" s="102"/>
    </row>
    <row r="999" ht="12.75">
      <c r="AW999" s="102"/>
    </row>
    <row r="1000" ht="12.75">
      <c r="AW1000" s="102"/>
    </row>
    <row r="1001" ht="12.75">
      <c r="AW1001" s="102"/>
    </row>
    <row r="1002" ht="12.75">
      <c r="AW1002" s="102"/>
    </row>
    <row r="1003" ht="12.75">
      <c r="AW1003" s="102"/>
    </row>
    <row r="1004" ht="12.75">
      <c r="AW1004" s="102"/>
    </row>
    <row r="1005" ht="12.75">
      <c r="AW1005" s="102"/>
    </row>
    <row r="1006" ht="12.75">
      <c r="AW1006" s="102"/>
    </row>
    <row r="1007" ht="12.75">
      <c r="AW1007" s="102"/>
    </row>
    <row r="1008" ht="12.75">
      <c r="AW1008" s="102"/>
    </row>
    <row r="1009" ht="12.75">
      <c r="AW1009" s="102"/>
    </row>
    <row r="1010" ht="12.75">
      <c r="AW1010" s="102"/>
    </row>
    <row r="1011" ht="12.75">
      <c r="AW1011" s="102"/>
    </row>
    <row r="1012" ht="12.75">
      <c r="AW1012" s="102"/>
    </row>
    <row r="1013" ht="12.75">
      <c r="AW1013" s="102"/>
    </row>
    <row r="1014" ht="12.75">
      <c r="AW1014" s="102"/>
    </row>
    <row r="1015" ht="12.75">
      <c r="AW1015" s="102"/>
    </row>
    <row r="1016" ht="12.75">
      <c r="AW1016" s="102"/>
    </row>
    <row r="1017" ht="12.75">
      <c r="AW1017" s="102"/>
    </row>
    <row r="1018" ht="12.75">
      <c r="AW1018" s="102"/>
    </row>
    <row r="1019" ht="12.75">
      <c r="AW1019" s="102"/>
    </row>
    <row r="1020" ht="12.75">
      <c r="AW1020" s="102"/>
    </row>
    <row r="1021" ht="12.75">
      <c r="AW1021" s="102"/>
    </row>
    <row r="1022" ht="12.75">
      <c r="AW1022" s="102"/>
    </row>
    <row r="1023" ht="12.75">
      <c r="AW1023" s="102"/>
    </row>
    <row r="1024" ht="12.75">
      <c r="AW1024" s="102"/>
    </row>
    <row r="1025" ht="12.75">
      <c r="AW1025" s="102"/>
    </row>
    <row r="1026" ht="12.75">
      <c r="AW1026" s="102"/>
    </row>
    <row r="1027" ht="12.75">
      <c r="AW1027" s="102"/>
    </row>
    <row r="1028" ht="12.75">
      <c r="AW1028" s="102"/>
    </row>
    <row r="1029" ht="12.75">
      <c r="AW1029" s="102"/>
    </row>
    <row r="1030" ht="12.75">
      <c r="AW1030" s="102"/>
    </row>
    <row r="1031" ht="12.75">
      <c r="AW1031" s="102"/>
    </row>
    <row r="1032" ht="12.75">
      <c r="AW1032" s="102"/>
    </row>
    <row r="1033" ht="12.75">
      <c r="AW1033" s="102"/>
    </row>
    <row r="1034" ht="12.75">
      <c r="AW1034" s="102"/>
    </row>
    <row r="1035" ht="12.75">
      <c r="AW1035" s="102"/>
    </row>
    <row r="1036" ht="12.75">
      <c r="AW1036" s="102"/>
    </row>
    <row r="1037" ht="12.75">
      <c r="AW1037" s="102"/>
    </row>
    <row r="1038" ht="12.75">
      <c r="AW1038" s="102"/>
    </row>
    <row r="1039" ht="12.75">
      <c r="AW1039" s="102"/>
    </row>
    <row r="1040" ht="12.75">
      <c r="AW1040" s="102"/>
    </row>
    <row r="1041" ht="12.75">
      <c r="AW1041" s="102"/>
    </row>
    <row r="1042" ht="12.75">
      <c r="AW1042" s="102"/>
    </row>
    <row r="1043" ht="12.75">
      <c r="AW1043" s="102"/>
    </row>
    <row r="1044" ht="12.75">
      <c r="AW1044" s="102"/>
    </row>
    <row r="1045" ht="12.75">
      <c r="AW1045" s="102"/>
    </row>
    <row r="1046" ht="12.75">
      <c r="AW1046" s="102"/>
    </row>
    <row r="1047" ht="12.75">
      <c r="AW1047" s="102"/>
    </row>
    <row r="1048" ht="12.75">
      <c r="AW1048" s="102"/>
    </row>
    <row r="1049" ht="12.75">
      <c r="AW1049" s="102"/>
    </row>
    <row r="1050" ht="12.75">
      <c r="AW1050" s="102"/>
    </row>
    <row r="1051" ht="12.75">
      <c r="AW1051" s="102"/>
    </row>
    <row r="1052" ht="12.75">
      <c r="AW1052" s="102"/>
    </row>
    <row r="1053" ht="12.75">
      <c r="AW1053" s="102"/>
    </row>
    <row r="1054" ht="12.75">
      <c r="AW1054" s="102"/>
    </row>
    <row r="1055" ht="12.75">
      <c r="AW1055" s="102"/>
    </row>
    <row r="1056" ht="12.75">
      <c r="AW1056" s="102"/>
    </row>
    <row r="1057" ht="12.75">
      <c r="AW1057" s="102"/>
    </row>
    <row r="1058" ht="12.75">
      <c r="AW1058" s="102"/>
    </row>
    <row r="1059" ht="12.75">
      <c r="AW1059" s="102"/>
    </row>
    <row r="1060" ht="12.75">
      <c r="AW1060" s="102"/>
    </row>
    <row r="1061" ht="12.75">
      <c r="AW1061" s="102"/>
    </row>
    <row r="1062" ht="12.75">
      <c r="AW1062" s="102"/>
    </row>
    <row r="1063" ht="12.75">
      <c r="AW1063" s="102"/>
    </row>
    <row r="1064" ht="12.75">
      <c r="AW1064" s="102"/>
    </row>
    <row r="1065" ht="12.75">
      <c r="AW1065" s="102"/>
    </row>
    <row r="1066" ht="12.75">
      <c r="AW1066" s="102"/>
    </row>
    <row r="1067" ht="12.75">
      <c r="AW1067" s="102"/>
    </row>
    <row r="1068" ht="12.75">
      <c r="AW1068" s="102"/>
    </row>
    <row r="1069" ht="12.75">
      <c r="AW1069" s="102"/>
    </row>
    <row r="1070" ht="12.75">
      <c r="AW1070" s="102"/>
    </row>
    <row r="1071" ht="12.75">
      <c r="AW1071" s="102"/>
    </row>
    <row r="1072" ht="12.75">
      <c r="AW1072" s="102"/>
    </row>
    <row r="1073" ht="12.75">
      <c r="AW1073" s="102"/>
    </row>
    <row r="1074" ht="12.75">
      <c r="AW1074" s="102"/>
    </row>
    <row r="1075" ht="12.75">
      <c r="AW1075" s="102"/>
    </row>
    <row r="1076" ht="12.75">
      <c r="AW1076" s="102"/>
    </row>
    <row r="1077" ht="12.75">
      <c r="AW1077" s="102"/>
    </row>
    <row r="1078" ht="12.75">
      <c r="AW1078" s="102"/>
    </row>
    <row r="1079" ht="12.75">
      <c r="AW1079" s="102"/>
    </row>
    <row r="1080" ht="12.75">
      <c r="AW1080" s="102"/>
    </row>
    <row r="1081" ht="12.75">
      <c r="AW1081" s="102"/>
    </row>
    <row r="1082" ht="12.75">
      <c r="AW1082" s="102"/>
    </row>
    <row r="1083" ht="12.75">
      <c r="AW1083" s="102"/>
    </row>
    <row r="1084" ht="12.75">
      <c r="AW1084" s="102"/>
    </row>
    <row r="1085" ht="12.75">
      <c r="AW1085" s="102"/>
    </row>
    <row r="1086" ht="12.75">
      <c r="AW1086" s="102"/>
    </row>
    <row r="1087" ht="12.75">
      <c r="AW1087" s="102"/>
    </row>
    <row r="1088" ht="12.75">
      <c r="AW1088" s="102"/>
    </row>
    <row r="1089" ht="12.75">
      <c r="AW1089" s="102"/>
    </row>
    <row r="1090" ht="12.75">
      <c r="AW1090" s="102"/>
    </row>
    <row r="1091" ht="12.75">
      <c r="AW1091" s="102"/>
    </row>
    <row r="1092" ht="12.75">
      <c r="AW1092" s="102"/>
    </row>
    <row r="1093" ht="12.75">
      <c r="AW1093" s="102"/>
    </row>
    <row r="1094" ht="12.75">
      <c r="AW1094" s="102"/>
    </row>
    <row r="1095" ht="12.75">
      <c r="AW1095" s="102"/>
    </row>
    <row r="1096" ht="12.75">
      <c r="AW1096" s="102"/>
    </row>
    <row r="1097" ht="12.75">
      <c r="AW1097" s="102"/>
    </row>
    <row r="1098" ht="12.75">
      <c r="AW1098" s="102"/>
    </row>
    <row r="1099" ht="12.75">
      <c r="AW1099" s="102"/>
    </row>
    <row r="1100" ht="12.75">
      <c r="AW1100" s="102"/>
    </row>
    <row r="1101" ht="12.75">
      <c r="AW1101" s="102"/>
    </row>
    <row r="1102" ht="12.75">
      <c r="AW1102" s="102"/>
    </row>
    <row r="1103" ht="12.75">
      <c r="AW1103" s="102"/>
    </row>
    <row r="1104" ht="12.75">
      <c r="AW1104" s="102"/>
    </row>
    <row r="1105" ht="12.75">
      <c r="AW1105" s="102"/>
    </row>
    <row r="1106" ht="12.75">
      <c r="AW1106" s="102"/>
    </row>
    <row r="1107" ht="12.75">
      <c r="AW1107" s="102"/>
    </row>
    <row r="1108" ht="12.75">
      <c r="AW1108" s="102"/>
    </row>
    <row r="1109" ht="12.75">
      <c r="AW1109" s="102"/>
    </row>
    <row r="1110" ht="12.75">
      <c r="AW1110" s="102"/>
    </row>
    <row r="1111" ht="12.75">
      <c r="AW1111" s="102"/>
    </row>
    <row r="1112" ht="12.75">
      <c r="AW1112" s="102"/>
    </row>
    <row r="1113" ht="12.75">
      <c r="AW1113" s="102"/>
    </row>
    <row r="1114" ht="12.75">
      <c r="AW1114" s="102"/>
    </row>
    <row r="1115" ht="12.75">
      <c r="AW1115" s="102"/>
    </row>
    <row r="1116" ht="12.75">
      <c r="AW1116" s="102"/>
    </row>
    <row r="1117" ht="12.75">
      <c r="AW1117" s="102"/>
    </row>
    <row r="1118" ht="12.75">
      <c r="AW1118" s="102"/>
    </row>
    <row r="1119" ht="12.75">
      <c r="AW1119" s="102"/>
    </row>
    <row r="1120" ht="12.75">
      <c r="AW1120" s="102"/>
    </row>
    <row r="1121" ht="12.75">
      <c r="AW1121" s="102"/>
    </row>
    <row r="1122" ht="12.75">
      <c r="AW1122" s="102"/>
    </row>
    <row r="1123" ht="12.75">
      <c r="AW1123" s="102"/>
    </row>
    <row r="1124" ht="12.75">
      <c r="AW1124" s="102"/>
    </row>
    <row r="1125" ht="12.75">
      <c r="AW1125" s="102"/>
    </row>
    <row r="1126" ht="12.75">
      <c r="AW1126" s="102"/>
    </row>
    <row r="1127" ht="12.75">
      <c r="AW1127" s="102"/>
    </row>
    <row r="1128" ht="12.75">
      <c r="AW1128" s="102"/>
    </row>
    <row r="1129" ht="12.75">
      <c r="AW1129" s="102"/>
    </row>
    <row r="1130" ht="12.75">
      <c r="AW1130" s="102"/>
    </row>
    <row r="1131" ht="12.75">
      <c r="AW1131" s="102"/>
    </row>
    <row r="1132" ht="12.75">
      <c r="AW1132" s="102"/>
    </row>
    <row r="1133" ht="12.75">
      <c r="AW1133" s="102"/>
    </row>
    <row r="1134" ht="12.75">
      <c r="AW1134" s="102"/>
    </row>
    <row r="1135" ht="12.75">
      <c r="AW1135" s="102"/>
    </row>
    <row r="1136" ht="12.75">
      <c r="AW1136" s="102"/>
    </row>
    <row r="1137" ht="12.75">
      <c r="AW1137" s="102"/>
    </row>
    <row r="1138" ht="12.75">
      <c r="AW1138" s="102"/>
    </row>
    <row r="1139" ht="12.75">
      <c r="AW1139" s="102"/>
    </row>
    <row r="1140" ht="12.75">
      <c r="AW1140" s="102"/>
    </row>
    <row r="1141" ht="12.75">
      <c r="AW1141" s="102"/>
    </row>
    <row r="1142" ht="12.75">
      <c r="AW1142" s="102"/>
    </row>
    <row r="1143" ht="12.75">
      <c r="AW1143" s="102"/>
    </row>
    <row r="1144" ht="12.75">
      <c r="AW1144" s="102"/>
    </row>
    <row r="1145" ht="12.75">
      <c r="AW1145" s="102"/>
    </row>
    <row r="1146" ht="12.75">
      <c r="AW1146" s="102"/>
    </row>
    <row r="1147" ht="12.75">
      <c r="AW1147" s="102"/>
    </row>
    <row r="1148" ht="12.75">
      <c r="AW1148" s="102"/>
    </row>
    <row r="1149" ht="12.75">
      <c r="AW1149" s="102"/>
    </row>
    <row r="1150" ht="12.75">
      <c r="AW1150" s="102"/>
    </row>
    <row r="1151" ht="12.75">
      <c r="AW1151" s="102"/>
    </row>
    <row r="1152" ht="12.75">
      <c r="AW1152" s="102"/>
    </row>
    <row r="1153" ht="12.75">
      <c r="AW1153" s="102"/>
    </row>
    <row r="1154" ht="12.75">
      <c r="AW1154" s="102"/>
    </row>
    <row r="1155" ht="12.75">
      <c r="AW1155" s="102"/>
    </row>
    <row r="1156" ht="12.75">
      <c r="AW1156" s="102"/>
    </row>
    <row r="1157" ht="12.75">
      <c r="AW1157" s="102"/>
    </row>
    <row r="1158" ht="12.75">
      <c r="AW1158" s="102"/>
    </row>
    <row r="1159" ht="12.75">
      <c r="AW1159" s="102"/>
    </row>
    <row r="1160" ht="12.75">
      <c r="AW1160" s="102"/>
    </row>
    <row r="1161" ht="12.75">
      <c r="AW1161" s="102"/>
    </row>
    <row r="1162" ht="12.75">
      <c r="AW1162" s="102"/>
    </row>
    <row r="1163" ht="12.75">
      <c r="AW1163" s="102"/>
    </row>
    <row r="1164" ht="12.75">
      <c r="AW1164" s="102"/>
    </row>
    <row r="1165" ht="12.75">
      <c r="AW1165" s="102"/>
    </row>
    <row r="1166" ht="12.75">
      <c r="AW1166" s="102"/>
    </row>
    <row r="1167" ht="12.75">
      <c r="AW1167" s="102"/>
    </row>
    <row r="1168" ht="12.75">
      <c r="AW1168" s="102"/>
    </row>
    <row r="1169" ht="12.75">
      <c r="AW1169" s="102"/>
    </row>
    <row r="1170" ht="12.75">
      <c r="AW1170" s="102"/>
    </row>
    <row r="1171" ht="12.75">
      <c r="AW1171" s="102"/>
    </row>
    <row r="1172" ht="12.75">
      <c r="AW1172" s="102"/>
    </row>
    <row r="1173" ht="12.75">
      <c r="AW1173" s="102"/>
    </row>
    <row r="1174" ht="12.75">
      <c r="AW1174" s="102"/>
    </row>
    <row r="1175" ht="12.75">
      <c r="AW1175" s="102"/>
    </row>
    <row r="1176" ht="12.75">
      <c r="AW1176" s="102"/>
    </row>
    <row r="1177" ht="12.75">
      <c r="AW1177" s="102"/>
    </row>
    <row r="1178" ht="12.75">
      <c r="AW1178" s="102"/>
    </row>
    <row r="1179" ht="12.75">
      <c r="AW1179" s="102"/>
    </row>
    <row r="1180" ht="12.75">
      <c r="AW1180" s="102"/>
    </row>
    <row r="1181" ht="12.75">
      <c r="AW1181" s="102"/>
    </row>
    <row r="1182" ht="12.75">
      <c r="AW1182" s="102"/>
    </row>
    <row r="1183" ht="12.75">
      <c r="AW1183" s="102"/>
    </row>
    <row r="1184" ht="12.75">
      <c r="AW1184" s="102"/>
    </row>
    <row r="1185" ht="12.75">
      <c r="AW1185" s="102"/>
    </row>
    <row r="1186" ht="12.75">
      <c r="AW1186" s="102"/>
    </row>
    <row r="1187" ht="12.75">
      <c r="AW1187" s="102"/>
    </row>
    <row r="1188" ht="12.75">
      <c r="AW1188" s="102"/>
    </row>
    <row r="1189" ht="12.75">
      <c r="AW1189" s="102"/>
    </row>
    <row r="1190" ht="12.75">
      <c r="AW1190" s="102"/>
    </row>
    <row r="1191" ht="12.75">
      <c r="AW1191" s="102"/>
    </row>
    <row r="1192" ht="12.75">
      <c r="AW1192" s="102"/>
    </row>
    <row r="1193" ht="12.75">
      <c r="AW1193" s="102"/>
    </row>
    <row r="1194" ht="12.75">
      <c r="AW1194" s="102"/>
    </row>
    <row r="1195" ht="12.75">
      <c r="AW1195" s="102"/>
    </row>
    <row r="1196" ht="12.75">
      <c r="AW1196" s="102"/>
    </row>
    <row r="1197" ht="12.75">
      <c r="AW1197" s="102"/>
    </row>
    <row r="1198" ht="12.75">
      <c r="AW1198" s="102"/>
    </row>
    <row r="1199" ht="12.75">
      <c r="AW1199" s="102"/>
    </row>
    <row r="1200" ht="12.75">
      <c r="AW1200" s="102"/>
    </row>
    <row r="1201" ht="12.75">
      <c r="AW1201" s="102"/>
    </row>
    <row r="1202" ht="12.75">
      <c r="AW1202" s="102"/>
    </row>
    <row r="1203" ht="12.75">
      <c r="AW1203" s="102"/>
    </row>
    <row r="1204" ht="12.75">
      <c r="AW1204" s="102"/>
    </row>
    <row r="1205" ht="12.75">
      <c r="AW1205" s="102"/>
    </row>
    <row r="1206" ht="12.75">
      <c r="AW1206" s="102"/>
    </row>
    <row r="1207" ht="12.75">
      <c r="AW1207" s="102"/>
    </row>
    <row r="1208" ht="12.75">
      <c r="AW1208" s="102"/>
    </row>
    <row r="1209" ht="12.75">
      <c r="AW1209" s="102"/>
    </row>
    <row r="1210" ht="12.75">
      <c r="AW1210" s="102"/>
    </row>
    <row r="1211" ht="12.75">
      <c r="AW1211" s="102"/>
    </row>
    <row r="1212" ht="12.75">
      <c r="AW1212" s="102"/>
    </row>
    <row r="1213" ht="12.75">
      <c r="AW1213" s="102"/>
    </row>
    <row r="1214" ht="12.75">
      <c r="AW1214" s="102"/>
    </row>
    <row r="1215" ht="12.75">
      <c r="AW1215" s="102"/>
    </row>
    <row r="1216" ht="12.75">
      <c r="AW1216" s="102"/>
    </row>
    <row r="1217" ht="12.75">
      <c r="AW1217" s="102"/>
    </row>
    <row r="1218" ht="12.75">
      <c r="AW1218" s="102"/>
    </row>
    <row r="1219" ht="12.75">
      <c r="AW1219" s="102"/>
    </row>
    <row r="1220" ht="12.75">
      <c r="AW1220" s="102"/>
    </row>
    <row r="1221" ht="12.75">
      <c r="AW1221" s="102"/>
    </row>
    <row r="1222" ht="12.75">
      <c r="AW1222" s="102"/>
    </row>
    <row r="1223" ht="12.75">
      <c r="AW1223" s="102"/>
    </row>
    <row r="1224" ht="12.75">
      <c r="AW1224" s="102"/>
    </row>
    <row r="1225" ht="12.75">
      <c r="AW1225" s="102"/>
    </row>
    <row r="1226" ht="12.75">
      <c r="AW1226" s="102"/>
    </row>
    <row r="1227" ht="12.75">
      <c r="AW1227" s="102"/>
    </row>
    <row r="1228" ht="12.75">
      <c r="AW1228" s="102"/>
    </row>
    <row r="1229" ht="12.75">
      <c r="AW1229" s="102"/>
    </row>
    <row r="1230" ht="12.75">
      <c r="AW1230" s="102"/>
    </row>
    <row r="1231" ht="12.75">
      <c r="AW1231" s="102"/>
    </row>
    <row r="1232" ht="12.75">
      <c r="AW1232" s="102"/>
    </row>
    <row r="1233" ht="12.75">
      <c r="AW1233" s="102"/>
    </row>
    <row r="1234" ht="12.75">
      <c r="AW1234" s="102"/>
    </row>
    <row r="1235" ht="12.75">
      <c r="AW1235" s="102"/>
    </row>
    <row r="1236" ht="12.75">
      <c r="AW1236" s="102"/>
    </row>
    <row r="1237" ht="12.75">
      <c r="AW1237" s="102"/>
    </row>
    <row r="1238" ht="12.75">
      <c r="AW1238" s="102"/>
    </row>
    <row r="1239" ht="12.75">
      <c r="AW1239" s="102"/>
    </row>
    <row r="1240" ht="12.75">
      <c r="AW1240" s="102"/>
    </row>
    <row r="1241" ht="12.75">
      <c r="AW1241" s="102"/>
    </row>
    <row r="1242" ht="12.75">
      <c r="AW1242" s="102"/>
    </row>
    <row r="1243" ht="12.75">
      <c r="AW1243" s="102"/>
    </row>
    <row r="1244" ht="12.75">
      <c r="AW1244" s="102"/>
    </row>
    <row r="1245" ht="12.75">
      <c r="AW1245" s="102"/>
    </row>
    <row r="1246" ht="12.75">
      <c r="AW1246" s="102"/>
    </row>
    <row r="1247" ht="12.75">
      <c r="AW1247" s="102"/>
    </row>
    <row r="1248" ht="12.75">
      <c r="AW1248" s="102"/>
    </row>
    <row r="1249" ht="12.75">
      <c r="AW1249" s="102"/>
    </row>
    <row r="1250" ht="12.75">
      <c r="AW1250" s="102"/>
    </row>
    <row r="1251" ht="12.75">
      <c r="AW1251" s="102"/>
    </row>
    <row r="1252" ht="12.75">
      <c r="AW1252" s="102"/>
    </row>
    <row r="1253" ht="12.75">
      <c r="AW1253" s="102"/>
    </row>
    <row r="1254" ht="12.75">
      <c r="AW1254" s="102"/>
    </row>
    <row r="1255" ht="12.75">
      <c r="AW1255" s="102"/>
    </row>
    <row r="1256" ht="12.75">
      <c r="AW1256" s="102"/>
    </row>
    <row r="1257" ht="12.75">
      <c r="AW1257" s="102"/>
    </row>
    <row r="1258" ht="12.75">
      <c r="AW1258" s="102"/>
    </row>
    <row r="1259" ht="12.75">
      <c r="AW1259" s="102"/>
    </row>
    <row r="1260" ht="12.75">
      <c r="AW1260" s="102"/>
    </row>
    <row r="1261" ht="12.75">
      <c r="AW1261" s="102"/>
    </row>
    <row r="1262" ht="12.75">
      <c r="AW1262" s="102"/>
    </row>
    <row r="1263" ht="12.75">
      <c r="AW1263" s="102"/>
    </row>
    <row r="1264" ht="12.75">
      <c r="AW1264" s="102"/>
    </row>
    <row r="1265" ht="12.75">
      <c r="AW1265" s="102"/>
    </row>
    <row r="1266" ht="12.75">
      <c r="AW1266" s="102"/>
    </row>
    <row r="1267" ht="12.75">
      <c r="AW1267" s="102"/>
    </row>
    <row r="1268" ht="12.75">
      <c r="AW1268" s="102"/>
    </row>
    <row r="1269" ht="12.75">
      <c r="AW1269" s="102"/>
    </row>
    <row r="1270" ht="12.75">
      <c r="AW1270" s="102"/>
    </row>
    <row r="1271" ht="12.75">
      <c r="AW1271" s="102"/>
    </row>
    <row r="1272" ht="12.75">
      <c r="AW1272" s="102"/>
    </row>
    <row r="1273" ht="12.75">
      <c r="AW1273" s="102"/>
    </row>
    <row r="1274" ht="12.75">
      <c r="AW1274" s="102"/>
    </row>
    <row r="1275" ht="12.75">
      <c r="AW1275" s="102"/>
    </row>
    <row r="1276" ht="12.75">
      <c r="AW1276" s="102"/>
    </row>
    <row r="1277" ht="12.75">
      <c r="AW1277" s="102"/>
    </row>
    <row r="1278" ht="12.75">
      <c r="AW1278" s="102"/>
    </row>
    <row r="1279" ht="12.75">
      <c r="AW1279" s="102"/>
    </row>
    <row r="1280" ht="12.75">
      <c r="AW1280" s="102"/>
    </row>
    <row r="1281" ht="12.75">
      <c r="AW1281" s="102"/>
    </row>
    <row r="1282" ht="12.75">
      <c r="AW1282" s="102"/>
    </row>
    <row r="1283" ht="12.75">
      <c r="AW1283" s="102"/>
    </row>
    <row r="1284" ht="12.75">
      <c r="AW1284" s="102"/>
    </row>
    <row r="1285" ht="12.75">
      <c r="AW1285" s="102"/>
    </row>
    <row r="1286" ht="12.75">
      <c r="AW1286" s="102"/>
    </row>
    <row r="1287" ht="12.75">
      <c r="AW1287" s="102"/>
    </row>
    <row r="1288" ht="12.75">
      <c r="AW1288" s="102"/>
    </row>
    <row r="1289" ht="12.75">
      <c r="AW1289" s="102"/>
    </row>
    <row r="1290" ht="12.75">
      <c r="AW1290" s="102"/>
    </row>
    <row r="1291" ht="12.75">
      <c r="AW1291" s="102"/>
    </row>
    <row r="1292" ht="12.75">
      <c r="AW1292" s="102"/>
    </row>
    <row r="1293" ht="12.75">
      <c r="AW1293" s="102"/>
    </row>
    <row r="1294" ht="12.75">
      <c r="AW1294" s="102"/>
    </row>
    <row r="1295" ht="12.75">
      <c r="AW1295" s="102"/>
    </row>
    <row r="1296" ht="12.75">
      <c r="AW1296" s="102"/>
    </row>
    <row r="1297" ht="12.75">
      <c r="AW1297" s="102"/>
    </row>
    <row r="1298" ht="12.75">
      <c r="AW1298" s="102"/>
    </row>
    <row r="1299" ht="12.75">
      <c r="AW1299" s="102"/>
    </row>
    <row r="1300" ht="12.75">
      <c r="AW1300" s="102"/>
    </row>
    <row r="1301" ht="12.75">
      <c r="AW1301" s="102"/>
    </row>
    <row r="1302" ht="12.75">
      <c r="AW1302" s="102"/>
    </row>
    <row r="1303" ht="12.75">
      <c r="AW1303" s="102"/>
    </row>
    <row r="1304" ht="12.75">
      <c r="AW1304" s="102"/>
    </row>
    <row r="1305" ht="12.75">
      <c r="AW1305" s="102"/>
    </row>
    <row r="1306" ht="12.75">
      <c r="AW1306" s="102"/>
    </row>
    <row r="1307" ht="12.75">
      <c r="AW1307" s="102"/>
    </row>
    <row r="1308" ht="12.75">
      <c r="AW1308" s="102"/>
    </row>
    <row r="1309" ht="12.75">
      <c r="AW1309" s="102"/>
    </row>
    <row r="1310" ht="12.75">
      <c r="AW1310" s="102"/>
    </row>
    <row r="1311" ht="12.75">
      <c r="AW1311" s="102"/>
    </row>
    <row r="1312" ht="12.75">
      <c r="AW1312" s="102"/>
    </row>
    <row r="1313" ht="12.75">
      <c r="AW1313" s="102"/>
    </row>
    <row r="1314" ht="12.75">
      <c r="AW1314" s="102"/>
    </row>
    <row r="1315" ht="12.75">
      <c r="AW1315" s="102"/>
    </row>
    <row r="1316" ht="12.75">
      <c r="AW1316" s="102"/>
    </row>
    <row r="1317" ht="12.75">
      <c r="AW1317" s="102"/>
    </row>
    <row r="1318" ht="12.75">
      <c r="AW1318" s="102"/>
    </row>
    <row r="1319" ht="12.75">
      <c r="AW1319" s="102"/>
    </row>
    <row r="1320" ht="12.75">
      <c r="AW1320" s="102"/>
    </row>
    <row r="1321" ht="12.75">
      <c r="AW1321" s="102"/>
    </row>
    <row r="1322" ht="12.75">
      <c r="AW1322" s="102"/>
    </row>
    <row r="1323" ht="12.75">
      <c r="AW1323" s="102"/>
    </row>
    <row r="1324" ht="12.75">
      <c r="AW1324" s="102"/>
    </row>
    <row r="1325" ht="12.75">
      <c r="AW1325" s="102"/>
    </row>
    <row r="1326" ht="12.75">
      <c r="AW1326" s="102"/>
    </row>
    <row r="1327" ht="12.75">
      <c r="AW1327" s="102"/>
    </row>
    <row r="1328" ht="12.75">
      <c r="AW1328" s="102"/>
    </row>
    <row r="1329" ht="12.75">
      <c r="AW1329" s="102"/>
    </row>
    <row r="1330" ht="12.75">
      <c r="AW1330" s="102"/>
    </row>
    <row r="1331" ht="12.75">
      <c r="AW1331" s="102"/>
    </row>
    <row r="1332" ht="12.75">
      <c r="AW1332" s="102"/>
    </row>
    <row r="1333" ht="12.75">
      <c r="AW1333" s="102"/>
    </row>
    <row r="1334" ht="12.75">
      <c r="AW1334" s="102"/>
    </row>
    <row r="1335" ht="12.75">
      <c r="AW1335" s="102"/>
    </row>
    <row r="1336" ht="12.75">
      <c r="AW1336" s="102"/>
    </row>
    <row r="1337" ht="12.75">
      <c r="AW1337" s="102"/>
    </row>
    <row r="1338" ht="12.75">
      <c r="AW1338" s="102"/>
    </row>
    <row r="1339" ht="12.75">
      <c r="AW1339" s="102"/>
    </row>
    <row r="1340" ht="12.75">
      <c r="AW1340" s="102"/>
    </row>
    <row r="1341" ht="12.75">
      <c r="AW1341" s="102"/>
    </row>
    <row r="1342" ht="12.75">
      <c r="AW1342" s="102"/>
    </row>
    <row r="1343" ht="12.75">
      <c r="AW1343" s="102"/>
    </row>
    <row r="1344" ht="12.75">
      <c r="AW1344" s="102"/>
    </row>
    <row r="1345" ht="12.75">
      <c r="AW1345" s="102"/>
    </row>
    <row r="1346" ht="12.75">
      <c r="AW1346" s="102"/>
    </row>
    <row r="1347" ht="12.75">
      <c r="AW1347" s="102"/>
    </row>
    <row r="1348" ht="12.75">
      <c r="AW1348" s="102"/>
    </row>
    <row r="1349" ht="12.75">
      <c r="AW1349" s="102"/>
    </row>
    <row r="1350" ht="12.75">
      <c r="AW1350" s="102"/>
    </row>
    <row r="1351" ht="12.75">
      <c r="AW1351" s="102"/>
    </row>
    <row r="1352" ht="12.75">
      <c r="AW1352" s="102"/>
    </row>
    <row r="1353" ht="12.75">
      <c r="AW1353" s="102"/>
    </row>
    <row r="1354" ht="12.75">
      <c r="AW1354" s="102"/>
    </row>
    <row r="1355" ht="12.75">
      <c r="AW1355" s="102"/>
    </row>
    <row r="1356" ht="12.75">
      <c r="AW1356" s="102"/>
    </row>
    <row r="1357" ht="12.75">
      <c r="AW1357" s="102"/>
    </row>
    <row r="1358" ht="12.75">
      <c r="AW1358" s="102"/>
    </row>
    <row r="1359" ht="12.75">
      <c r="AW1359" s="102"/>
    </row>
    <row r="1360" ht="12.75">
      <c r="AW1360" s="102"/>
    </row>
    <row r="1361" ht="12.75">
      <c r="AW1361" s="102"/>
    </row>
    <row r="1362" ht="12.75">
      <c r="AW1362" s="102"/>
    </row>
    <row r="1363" ht="12.75">
      <c r="AW1363" s="102"/>
    </row>
    <row r="1364" ht="12.75">
      <c r="AW1364" s="102"/>
    </row>
    <row r="1365" ht="12.75">
      <c r="AW1365" s="102"/>
    </row>
    <row r="1366" ht="12.75">
      <c r="AW1366" s="102"/>
    </row>
    <row r="1367" ht="12.75">
      <c r="AW1367" s="102"/>
    </row>
    <row r="1368" ht="12.75">
      <c r="AW1368" s="102"/>
    </row>
    <row r="1369" ht="12.75">
      <c r="AW1369" s="102"/>
    </row>
    <row r="1370" ht="12.75">
      <c r="AW1370" s="102"/>
    </row>
    <row r="1371" ht="12.75">
      <c r="AW1371" s="102"/>
    </row>
    <row r="1372" ht="12.75">
      <c r="AW1372" s="102"/>
    </row>
    <row r="1373" ht="12.75">
      <c r="AW1373" s="102"/>
    </row>
    <row r="1374" ht="12.75">
      <c r="AW1374" s="102"/>
    </row>
    <row r="1375" ht="12.75">
      <c r="AW1375" s="102"/>
    </row>
    <row r="1376" ht="12.75">
      <c r="AW1376" s="102"/>
    </row>
    <row r="1377" ht="12.75">
      <c r="AW1377" s="102"/>
    </row>
    <row r="1378" ht="12.75">
      <c r="AW1378" s="102"/>
    </row>
    <row r="1379" ht="12.75">
      <c r="AW1379" s="102"/>
    </row>
    <row r="1380" ht="12.75">
      <c r="AW1380" s="102"/>
    </row>
    <row r="1381" ht="12.75">
      <c r="AW1381" s="102"/>
    </row>
    <row r="1382" ht="12.75">
      <c r="AW1382" s="102"/>
    </row>
    <row r="1383" ht="12.75">
      <c r="AW1383" s="102"/>
    </row>
    <row r="1384" ht="12.75">
      <c r="AW1384" s="102"/>
    </row>
    <row r="1385" ht="12.75">
      <c r="AW1385" s="102"/>
    </row>
    <row r="1386" ht="12.75">
      <c r="AW1386" s="102"/>
    </row>
    <row r="1387" ht="12.75">
      <c r="AW1387" s="102"/>
    </row>
    <row r="1388" ht="12.75">
      <c r="AW1388" s="102"/>
    </row>
    <row r="1389" ht="12.75">
      <c r="AW1389" s="102"/>
    </row>
    <row r="1390" ht="12.75">
      <c r="AW1390" s="102"/>
    </row>
    <row r="1391" ht="12.75">
      <c r="AW1391" s="102"/>
    </row>
    <row r="1392" ht="12.75">
      <c r="AW1392" s="102"/>
    </row>
    <row r="1393" ht="12.75">
      <c r="AW1393" s="102"/>
    </row>
    <row r="1394" ht="12.75">
      <c r="AW1394" s="102"/>
    </row>
    <row r="1395" ht="12.75">
      <c r="AW1395" s="102"/>
    </row>
    <row r="1396" ht="12.75">
      <c r="AW1396" s="102"/>
    </row>
    <row r="1397" ht="12.75">
      <c r="AW1397" s="102"/>
    </row>
    <row r="1398" ht="12.75">
      <c r="AW1398" s="102"/>
    </row>
    <row r="1399" ht="12.75">
      <c r="AW1399" s="102"/>
    </row>
    <row r="1400" ht="12.75">
      <c r="AW1400" s="102"/>
    </row>
    <row r="1401" ht="12.75">
      <c r="AW1401" s="102"/>
    </row>
    <row r="1402" ht="12.75">
      <c r="AW1402" s="102"/>
    </row>
    <row r="1403" ht="12.75">
      <c r="AW1403" s="102"/>
    </row>
    <row r="1404" ht="12.75">
      <c r="AW1404" s="102"/>
    </row>
    <row r="1405" ht="12.75">
      <c r="AW1405" s="102"/>
    </row>
    <row r="1406" ht="12.75">
      <c r="AW1406" s="102"/>
    </row>
    <row r="1407" ht="12.75">
      <c r="AW1407" s="102"/>
    </row>
    <row r="1408" ht="12.75">
      <c r="AW1408" s="102"/>
    </row>
    <row r="1409" ht="12.75">
      <c r="AW1409" s="102"/>
    </row>
    <row r="1410" ht="12.75">
      <c r="AW1410" s="102"/>
    </row>
    <row r="1411" ht="12.75">
      <c r="AW1411" s="102"/>
    </row>
    <row r="1412" ht="12.75">
      <c r="AW1412" s="102"/>
    </row>
    <row r="1413" ht="12.75">
      <c r="AW1413" s="102"/>
    </row>
    <row r="1414" ht="12.75">
      <c r="AW1414" s="102"/>
    </row>
    <row r="1415" ht="12.75">
      <c r="AW1415" s="102"/>
    </row>
    <row r="1416" ht="12.75">
      <c r="AW1416" s="102"/>
    </row>
    <row r="1417" ht="12.75">
      <c r="AW1417" s="102"/>
    </row>
    <row r="1418" ht="12.75">
      <c r="AW1418" s="102"/>
    </row>
    <row r="1419" ht="12.75">
      <c r="AW1419" s="102"/>
    </row>
    <row r="1420" ht="12.75">
      <c r="AW1420" s="102"/>
    </row>
    <row r="1421" ht="12.75">
      <c r="AW1421" s="102"/>
    </row>
    <row r="1422" ht="12.75">
      <c r="AW1422" s="102"/>
    </row>
    <row r="1423" ht="12.75">
      <c r="AW1423" s="102"/>
    </row>
    <row r="1424" ht="12.75">
      <c r="AW1424" s="102"/>
    </row>
    <row r="1425" ht="12.75">
      <c r="AW1425" s="102"/>
    </row>
    <row r="1426" ht="12.75">
      <c r="AW1426" s="102"/>
    </row>
    <row r="1427" ht="12.75">
      <c r="AW1427" s="102"/>
    </row>
    <row r="1428" ht="12.75">
      <c r="AW1428" s="102"/>
    </row>
    <row r="1429" ht="12.75">
      <c r="AW1429" s="102"/>
    </row>
    <row r="1430" ht="12.75">
      <c r="AW1430" s="102"/>
    </row>
    <row r="1431" ht="12.75">
      <c r="AW1431" s="102"/>
    </row>
    <row r="1432" ht="12.75">
      <c r="AW1432" s="102"/>
    </row>
    <row r="1433" ht="12.75">
      <c r="AW1433" s="102"/>
    </row>
    <row r="1434" ht="12.75">
      <c r="AW1434" s="102"/>
    </row>
    <row r="1435" ht="12.75">
      <c r="AW1435" s="102"/>
    </row>
    <row r="1436" ht="12.75">
      <c r="AW1436" s="102"/>
    </row>
    <row r="1437" ht="12.75">
      <c r="AW1437" s="102"/>
    </row>
    <row r="1438" ht="12.75">
      <c r="AW1438" s="102"/>
    </row>
    <row r="1439" ht="12.75">
      <c r="AW1439" s="102"/>
    </row>
    <row r="1440" ht="12.75">
      <c r="AW1440" s="102"/>
    </row>
    <row r="1441" ht="12.75">
      <c r="AW1441" s="102"/>
    </row>
    <row r="1442" ht="12.75">
      <c r="AW1442" s="102"/>
    </row>
    <row r="1443" ht="12.75">
      <c r="AW1443" s="102"/>
    </row>
    <row r="1444" ht="12.75">
      <c r="AW1444" s="102"/>
    </row>
    <row r="1445" ht="12.75">
      <c r="AW1445" s="102"/>
    </row>
    <row r="1446" ht="12.75">
      <c r="AW1446" s="102"/>
    </row>
    <row r="1447" ht="12.75">
      <c r="AW1447" s="102"/>
    </row>
    <row r="1448" ht="12.75">
      <c r="AW1448" s="102"/>
    </row>
    <row r="1449" ht="12.75">
      <c r="AW1449" s="102"/>
    </row>
    <row r="1450" ht="12.75">
      <c r="AW1450" s="102"/>
    </row>
    <row r="1451" ht="12.75">
      <c r="AW1451" s="102"/>
    </row>
    <row r="1452" ht="12.75">
      <c r="AW1452" s="102"/>
    </row>
    <row r="1453" ht="12.75">
      <c r="AW1453" s="102"/>
    </row>
    <row r="1454" ht="12.75">
      <c r="AW1454" s="102"/>
    </row>
    <row r="1455" ht="12.75">
      <c r="AW1455" s="102"/>
    </row>
    <row r="1456" ht="12.75">
      <c r="AW1456" s="102"/>
    </row>
    <row r="1457" ht="12.75">
      <c r="AW1457" s="102"/>
    </row>
    <row r="1458" ht="12.75">
      <c r="AW1458" s="102"/>
    </row>
    <row r="1459" ht="12.75">
      <c r="AW1459" s="102"/>
    </row>
    <row r="1460" ht="12.75">
      <c r="AW1460" s="102"/>
    </row>
    <row r="1461" ht="12.75">
      <c r="AW1461" s="102"/>
    </row>
    <row r="1462" ht="12.75">
      <c r="AW1462" s="102"/>
    </row>
    <row r="1463" ht="12.75">
      <c r="AW1463" s="102"/>
    </row>
    <row r="1464" ht="12.75">
      <c r="AW1464" s="102"/>
    </row>
    <row r="1465" ht="12.75">
      <c r="AW1465" s="102"/>
    </row>
    <row r="1466" ht="12.75">
      <c r="AW1466" s="102"/>
    </row>
    <row r="1467" ht="12.75">
      <c r="AW1467" s="102"/>
    </row>
    <row r="1468" ht="12.75">
      <c r="AW1468" s="102"/>
    </row>
    <row r="1469" ht="12.75">
      <c r="AW1469" s="102"/>
    </row>
    <row r="1470" ht="12.75">
      <c r="AW1470" s="102"/>
    </row>
    <row r="1471" ht="12.75">
      <c r="AW1471" s="102"/>
    </row>
    <row r="1472" ht="12.75">
      <c r="AW1472" s="102"/>
    </row>
    <row r="1473" ht="12.75">
      <c r="AW1473" s="102"/>
    </row>
    <row r="1474" ht="12.75">
      <c r="AW1474" s="102"/>
    </row>
    <row r="1475" ht="12.75">
      <c r="AW1475" s="102"/>
    </row>
    <row r="1476" ht="12.75">
      <c r="AW1476" s="102"/>
    </row>
    <row r="1477" ht="12.75">
      <c r="AW1477" s="102"/>
    </row>
    <row r="1478" ht="12.75">
      <c r="AW1478" s="102"/>
    </row>
    <row r="1479" ht="12.75">
      <c r="AW1479" s="102"/>
    </row>
    <row r="1480" ht="12.75">
      <c r="AW1480" s="102"/>
    </row>
    <row r="1481" ht="12.75">
      <c r="AW1481" s="102"/>
    </row>
    <row r="1482" ht="12.75">
      <c r="AW1482" s="102"/>
    </row>
    <row r="1483" ht="12.75">
      <c r="AW1483" s="102"/>
    </row>
    <row r="1484" ht="12.75">
      <c r="AW1484" s="102"/>
    </row>
    <row r="1485" ht="12.75">
      <c r="AW1485" s="102"/>
    </row>
    <row r="1486" ht="12.75">
      <c r="AW1486" s="102"/>
    </row>
    <row r="1487" ht="12.75">
      <c r="AW1487" s="102"/>
    </row>
    <row r="1488" ht="12.75">
      <c r="AW1488" s="102"/>
    </row>
    <row r="1489" ht="12.75">
      <c r="AW1489" s="102"/>
    </row>
    <row r="1490" ht="12.75">
      <c r="AW1490" s="102"/>
    </row>
    <row r="1491" ht="12.75">
      <c r="AW1491" s="102"/>
    </row>
    <row r="1492" ht="12.75">
      <c r="AW1492" s="102"/>
    </row>
    <row r="1493" ht="12.75">
      <c r="AW1493" s="102"/>
    </row>
    <row r="1494" ht="12.75">
      <c r="AW1494" s="102"/>
    </row>
    <row r="1495" ht="12.75">
      <c r="AW1495" s="102"/>
    </row>
    <row r="1496" ht="12.75">
      <c r="AW1496" s="102"/>
    </row>
    <row r="1497" ht="12.75">
      <c r="AW1497" s="102"/>
    </row>
    <row r="1498" ht="12.75">
      <c r="AW1498" s="102"/>
    </row>
    <row r="1499" ht="12.75">
      <c r="AW1499" s="102"/>
    </row>
    <row r="1500" ht="12.75">
      <c r="AW1500" s="102"/>
    </row>
    <row r="1501" ht="12.75">
      <c r="AW1501" s="102"/>
    </row>
    <row r="1502" ht="12.75">
      <c r="AW1502" s="102"/>
    </row>
    <row r="1503" ht="12.75">
      <c r="AW1503" s="102"/>
    </row>
    <row r="1504" ht="12.75">
      <c r="AW1504" s="102"/>
    </row>
    <row r="1505" ht="12.75">
      <c r="AW1505" s="102"/>
    </row>
    <row r="1506" ht="12.75">
      <c r="AW1506" s="102"/>
    </row>
    <row r="1507" ht="12.75">
      <c r="AW1507" s="102"/>
    </row>
    <row r="1508" ht="12.75">
      <c r="AW1508" s="102"/>
    </row>
    <row r="1509" ht="12.75">
      <c r="AW1509" s="102"/>
    </row>
    <row r="1510" ht="12.75">
      <c r="AW1510" s="102"/>
    </row>
    <row r="1511" ht="12.75">
      <c r="AW1511" s="102"/>
    </row>
    <row r="1512" ht="12.75">
      <c r="AW1512" s="102"/>
    </row>
    <row r="1513" ht="12.75">
      <c r="AW1513" s="102"/>
    </row>
    <row r="1514" ht="12.75">
      <c r="AW1514" s="102"/>
    </row>
    <row r="1515" ht="12.75">
      <c r="AW1515" s="102"/>
    </row>
    <row r="1516" ht="12.75">
      <c r="AW1516" s="102"/>
    </row>
    <row r="1517" ht="12.75">
      <c r="AW1517" s="102"/>
    </row>
    <row r="1518" ht="12.75">
      <c r="AW1518" s="102"/>
    </row>
    <row r="1519" ht="12.75">
      <c r="AW1519" s="102"/>
    </row>
    <row r="1520" ht="12.75">
      <c r="AW1520" s="102"/>
    </row>
    <row r="1521" ht="12.75">
      <c r="AW1521" s="102"/>
    </row>
    <row r="1522" ht="12.75">
      <c r="AW1522" s="102"/>
    </row>
    <row r="1523" ht="12.75">
      <c r="AW1523" s="102"/>
    </row>
    <row r="1524" ht="12.75">
      <c r="AW1524" s="102"/>
    </row>
    <row r="1525" ht="12.75">
      <c r="AW1525" s="102"/>
    </row>
    <row r="1526" ht="12.75">
      <c r="AW1526" s="102"/>
    </row>
    <row r="1527" ht="12.75">
      <c r="AW1527" s="102"/>
    </row>
    <row r="1528" ht="12.75">
      <c r="AW1528" s="102"/>
    </row>
    <row r="1529" ht="12.75">
      <c r="AW1529" s="102"/>
    </row>
    <row r="1530" ht="12.75">
      <c r="AW1530" s="102"/>
    </row>
    <row r="1531" ht="12.75">
      <c r="AW1531" s="102"/>
    </row>
    <row r="1532" ht="12.75">
      <c r="AW1532" s="102"/>
    </row>
    <row r="1533" ht="12.75">
      <c r="AW1533" s="102"/>
    </row>
    <row r="1534" ht="12.75">
      <c r="AW1534" s="102"/>
    </row>
    <row r="1535" ht="12.75">
      <c r="AW1535" s="102"/>
    </row>
    <row r="1536" ht="12.75">
      <c r="AW1536" s="102"/>
    </row>
    <row r="1537" ht="12.75">
      <c r="AW1537" s="102"/>
    </row>
    <row r="1538" ht="12.75">
      <c r="AW1538" s="102"/>
    </row>
    <row r="1539" ht="12.75">
      <c r="AW1539" s="102"/>
    </row>
    <row r="1540" ht="12.75">
      <c r="AW1540" s="102"/>
    </row>
    <row r="1541" ht="12.75">
      <c r="AW1541" s="102"/>
    </row>
    <row r="1542" ht="12.75">
      <c r="AW1542" s="102"/>
    </row>
    <row r="1543" ht="12.75">
      <c r="AW1543" s="102"/>
    </row>
    <row r="1544" ht="12.75">
      <c r="AW1544" s="102"/>
    </row>
    <row r="1545" ht="12.75">
      <c r="AW1545" s="102"/>
    </row>
    <row r="1546" ht="12.75">
      <c r="AW1546" s="102"/>
    </row>
    <row r="1547" ht="12.75">
      <c r="AW1547" s="102"/>
    </row>
    <row r="1548" ht="12.75">
      <c r="AW1548" s="102"/>
    </row>
    <row r="1549" ht="12.75">
      <c r="AW1549" s="102"/>
    </row>
    <row r="1550" ht="12.75">
      <c r="AW1550" s="102"/>
    </row>
    <row r="1551" ht="12.75">
      <c r="AW1551" s="102"/>
    </row>
    <row r="1552" ht="12.75">
      <c r="AW1552" s="102"/>
    </row>
    <row r="1553" ht="12.75">
      <c r="AW1553" s="102"/>
    </row>
    <row r="1554" ht="12.75">
      <c r="AW1554" s="102"/>
    </row>
    <row r="1555" ht="12.75">
      <c r="AW1555" s="102"/>
    </row>
    <row r="1556" ht="12.75">
      <c r="AW1556" s="102"/>
    </row>
    <row r="1557" ht="12.75">
      <c r="AW1557" s="102"/>
    </row>
    <row r="1558" ht="12.75">
      <c r="AW1558" s="102"/>
    </row>
    <row r="1559" ht="12.75">
      <c r="AW1559" s="102"/>
    </row>
    <row r="1560" ht="12.75">
      <c r="AW1560" s="102"/>
    </row>
    <row r="1561" ht="12.75">
      <c r="AW1561" s="102"/>
    </row>
    <row r="1562" ht="12.75">
      <c r="AW1562" s="102"/>
    </row>
    <row r="1563" ht="12.75">
      <c r="AW1563" s="102"/>
    </row>
    <row r="1564" ht="12.75">
      <c r="AW1564" s="102"/>
    </row>
    <row r="1565" ht="12.75">
      <c r="AW1565" s="102"/>
    </row>
    <row r="1566" ht="12.75">
      <c r="AW1566" s="102"/>
    </row>
    <row r="1567" ht="12.75">
      <c r="AW1567" s="102"/>
    </row>
    <row r="1568" ht="12.75">
      <c r="AW1568" s="102"/>
    </row>
    <row r="1569" ht="12.75">
      <c r="AW1569" s="102"/>
    </row>
    <row r="1570" ht="12.75">
      <c r="AW1570" s="102"/>
    </row>
    <row r="1571" ht="12.75">
      <c r="AW1571" s="102"/>
    </row>
    <row r="1572" ht="12.75">
      <c r="AW1572" s="102"/>
    </row>
    <row r="1573" ht="12.75">
      <c r="AW1573" s="102"/>
    </row>
    <row r="1574" ht="12.75">
      <c r="AW1574" s="102"/>
    </row>
    <row r="1575" ht="12.75">
      <c r="AW1575" s="102"/>
    </row>
    <row r="1576" ht="12.75">
      <c r="AW1576" s="102"/>
    </row>
    <row r="1577" ht="12.75">
      <c r="AW1577" s="102"/>
    </row>
    <row r="1578" ht="12.75">
      <c r="AW1578" s="102"/>
    </row>
    <row r="1579" ht="12.75">
      <c r="AW1579" s="102"/>
    </row>
    <row r="1580" ht="12.75">
      <c r="AW1580" s="102"/>
    </row>
    <row r="1581" ht="12.75">
      <c r="AW1581" s="102"/>
    </row>
    <row r="1582" ht="12.75">
      <c r="AW1582" s="102"/>
    </row>
    <row r="1583" ht="12.75">
      <c r="AW1583" s="102"/>
    </row>
    <row r="1584" ht="12.75">
      <c r="AW1584" s="102"/>
    </row>
    <row r="1585" ht="12.75">
      <c r="AW1585" s="102"/>
    </row>
    <row r="1586" ht="12.75">
      <c r="AW1586" s="102"/>
    </row>
    <row r="1587" ht="12.75">
      <c r="AW1587" s="102"/>
    </row>
    <row r="1588" ht="12.75">
      <c r="AW1588" s="102"/>
    </row>
    <row r="1589" ht="12.75">
      <c r="AW1589" s="102"/>
    </row>
    <row r="1590" ht="12.75">
      <c r="AW1590" s="102"/>
    </row>
    <row r="1591" ht="12.75">
      <c r="AW1591" s="102"/>
    </row>
    <row r="1592" ht="12.75">
      <c r="AW1592" s="102"/>
    </row>
    <row r="1593" ht="12.75">
      <c r="AW1593" s="102"/>
    </row>
    <row r="1594" ht="12.75">
      <c r="AW1594" s="102"/>
    </row>
    <row r="1595" ht="12.75">
      <c r="AW1595" s="102"/>
    </row>
    <row r="1596" ht="12.75">
      <c r="AW1596" s="102"/>
    </row>
    <row r="1597" ht="12.75">
      <c r="AW1597" s="102"/>
    </row>
    <row r="1598" ht="12.75">
      <c r="AW1598" s="102"/>
    </row>
    <row r="1599" ht="12.75">
      <c r="AW1599" s="102"/>
    </row>
    <row r="1600" ht="12.75">
      <c r="AW1600" s="102"/>
    </row>
    <row r="1601" ht="12.75">
      <c r="AW1601" s="102"/>
    </row>
    <row r="1602" ht="12.75">
      <c r="AW1602" s="102"/>
    </row>
    <row r="1603" ht="12.75">
      <c r="AW1603" s="102"/>
    </row>
    <row r="1604" ht="12.75">
      <c r="AW1604" s="102"/>
    </row>
    <row r="1605" ht="12.75">
      <c r="AW1605" s="102"/>
    </row>
    <row r="1606" ht="12.75">
      <c r="AW1606" s="102"/>
    </row>
    <row r="1607" ht="12.75">
      <c r="AW1607" s="102"/>
    </row>
    <row r="1608" ht="12.75">
      <c r="AW1608" s="102"/>
    </row>
    <row r="1609" ht="12.75">
      <c r="AW1609" s="102"/>
    </row>
    <row r="1610" ht="12.75">
      <c r="AW1610" s="102"/>
    </row>
    <row r="1611" ht="12.75">
      <c r="AW1611" s="102"/>
    </row>
    <row r="1612" ht="12.75">
      <c r="AW1612" s="102"/>
    </row>
    <row r="1613" ht="12.75">
      <c r="AW1613" s="102"/>
    </row>
    <row r="1614" ht="12.75">
      <c r="AW1614" s="102"/>
    </row>
    <row r="1615" ht="12.75">
      <c r="AW1615" s="102"/>
    </row>
    <row r="1616" ht="12.75">
      <c r="AW1616" s="102"/>
    </row>
    <row r="1617" ht="12.75">
      <c r="AW1617" s="102"/>
    </row>
    <row r="1618" ht="12.75">
      <c r="AW1618" s="102"/>
    </row>
    <row r="1619" ht="12.75">
      <c r="AW1619" s="102"/>
    </row>
    <row r="1620" ht="12.75">
      <c r="AW1620" s="102"/>
    </row>
    <row r="1621" ht="12.75">
      <c r="AW1621" s="102"/>
    </row>
    <row r="1622" ht="12.75">
      <c r="AW1622" s="102"/>
    </row>
    <row r="1623" ht="12.75">
      <c r="AW1623" s="102"/>
    </row>
    <row r="1624" ht="12.75">
      <c r="AW1624" s="102"/>
    </row>
    <row r="1625" ht="12.75">
      <c r="AW1625" s="102"/>
    </row>
    <row r="1626" ht="12.75">
      <c r="AW1626" s="102"/>
    </row>
    <row r="1627" ht="12.75">
      <c r="AW1627" s="102"/>
    </row>
    <row r="1628" ht="12.75">
      <c r="AW1628" s="102"/>
    </row>
    <row r="1629" ht="12.75">
      <c r="AW1629" s="102"/>
    </row>
    <row r="1630" ht="12.75">
      <c r="AW1630" s="102"/>
    </row>
    <row r="1631" ht="12.75">
      <c r="AW1631" s="102"/>
    </row>
    <row r="1632" ht="12.75">
      <c r="AW1632" s="102"/>
    </row>
    <row r="1633" ht="12.75">
      <c r="AW1633" s="102"/>
    </row>
    <row r="1634" ht="12.75">
      <c r="AW1634" s="102"/>
    </row>
    <row r="1635" ht="12.75">
      <c r="AW1635" s="102"/>
    </row>
    <row r="1636" ht="12.75">
      <c r="AW1636" s="102"/>
    </row>
    <row r="1637" ht="12.75">
      <c r="AW1637" s="102"/>
    </row>
    <row r="1638" ht="12.75">
      <c r="AW1638" s="102"/>
    </row>
    <row r="1639" ht="12.75">
      <c r="AW1639" s="102"/>
    </row>
    <row r="1640" ht="12.75">
      <c r="AW1640" s="102"/>
    </row>
    <row r="1641" ht="12.75">
      <c r="AW1641" s="102"/>
    </row>
    <row r="1642" ht="12.75">
      <c r="AW1642" s="102"/>
    </row>
    <row r="1643" ht="12.75">
      <c r="AW1643" s="102"/>
    </row>
    <row r="1644" ht="12.75">
      <c r="AW1644" s="102"/>
    </row>
    <row r="1645" ht="12.75">
      <c r="AW1645" s="102"/>
    </row>
    <row r="1646" ht="12.75">
      <c r="AW1646" s="102"/>
    </row>
    <row r="1647" ht="12.75">
      <c r="AW1647" s="102"/>
    </row>
    <row r="1648" ht="12.75">
      <c r="AW1648" s="102"/>
    </row>
    <row r="1649" ht="12.75">
      <c r="AW1649" s="102"/>
    </row>
    <row r="1650" ht="12.75">
      <c r="AW1650" s="102"/>
    </row>
    <row r="1651" ht="12.75">
      <c r="AW1651" s="102"/>
    </row>
    <row r="1652" ht="12.75">
      <c r="AW1652" s="102"/>
    </row>
    <row r="1653" ht="12.75">
      <c r="AW1653" s="102"/>
    </row>
    <row r="1654" ht="12.75">
      <c r="AW1654" s="102"/>
    </row>
    <row r="1655" ht="12.75">
      <c r="AW1655" s="102"/>
    </row>
    <row r="1656" ht="12.75">
      <c r="AW1656" s="102"/>
    </row>
    <row r="1657" ht="12.75">
      <c r="AW1657" s="102"/>
    </row>
    <row r="1658" ht="12.75">
      <c r="AW1658" s="102"/>
    </row>
    <row r="1659" ht="12.75">
      <c r="AW1659" s="102"/>
    </row>
    <row r="1660" ht="12.75">
      <c r="AW1660" s="102"/>
    </row>
    <row r="1661" ht="12.75">
      <c r="AW1661" s="102"/>
    </row>
    <row r="1662" ht="12.75">
      <c r="AW1662" s="102"/>
    </row>
    <row r="1663" ht="12.75">
      <c r="AW1663" s="102"/>
    </row>
    <row r="1664" ht="12.75">
      <c r="AW1664" s="102"/>
    </row>
    <row r="1665" ht="12.75">
      <c r="AW1665" s="102"/>
    </row>
    <row r="1666" ht="12.75">
      <c r="AW1666" s="102"/>
    </row>
    <row r="1667" ht="12.75">
      <c r="AW1667" s="102"/>
    </row>
    <row r="1668" ht="12.75">
      <c r="AW1668" s="102"/>
    </row>
    <row r="1669" ht="12.75">
      <c r="AW1669" s="102"/>
    </row>
    <row r="1670" ht="12.75">
      <c r="AW1670" s="102"/>
    </row>
    <row r="1671" ht="12.75">
      <c r="AW1671" s="102"/>
    </row>
    <row r="1672" ht="12.75">
      <c r="AW1672" s="102"/>
    </row>
    <row r="1673" ht="12.75">
      <c r="AW1673" s="102"/>
    </row>
    <row r="1674" ht="12.75">
      <c r="AW1674" s="102"/>
    </row>
    <row r="1675" ht="12.75">
      <c r="AW1675" s="102"/>
    </row>
    <row r="1676" ht="12.75">
      <c r="AW1676" s="102"/>
    </row>
    <row r="1677" ht="12.75">
      <c r="AW1677" s="102"/>
    </row>
    <row r="1678" ht="12.75">
      <c r="AW1678" s="102"/>
    </row>
    <row r="1679" ht="12.75">
      <c r="AW1679" s="102"/>
    </row>
    <row r="1680" ht="12.75">
      <c r="AW1680" s="102"/>
    </row>
    <row r="1681" ht="12.75">
      <c r="AW1681" s="102"/>
    </row>
    <row r="1682" ht="12.75">
      <c r="AW1682" s="102"/>
    </row>
    <row r="1683" ht="12.75">
      <c r="AW1683" s="102"/>
    </row>
    <row r="1684" ht="12.75">
      <c r="AW1684" s="102"/>
    </row>
    <row r="1685" ht="12.75">
      <c r="AW1685" s="102"/>
    </row>
    <row r="1686" ht="12.75">
      <c r="AW1686" s="102"/>
    </row>
    <row r="1687" ht="12.75">
      <c r="AW1687" s="102"/>
    </row>
    <row r="1688" ht="12.75">
      <c r="AW1688" s="102"/>
    </row>
    <row r="1689" ht="12.75">
      <c r="AW1689" s="102"/>
    </row>
    <row r="1690" ht="12.75">
      <c r="AW1690" s="102"/>
    </row>
    <row r="1691" ht="12.75">
      <c r="AW1691" s="102"/>
    </row>
    <row r="1692" ht="12.75">
      <c r="AW1692" s="102"/>
    </row>
    <row r="1693" ht="12.75">
      <c r="AW1693" s="102"/>
    </row>
    <row r="1694" ht="12.75">
      <c r="AW1694" s="102"/>
    </row>
    <row r="1695" ht="12.75">
      <c r="AW1695" s="102"/>
    </row>
    <row r="1696" ht="12.75">
      <c r="AW1696" s="102"/>
    </row>
    <row r="1697" ht="12.75">
      <c r="AW1697" s="102"/>
    </row>
    <row r="1698" ht="12.75">
      <c r="AW1698" s="102"/>
    </row>
    <row r="1699" ht="12.75">
      <c r="AW1699" s="102"/>
    </row>
    <row r="1700" ht="12.75">
      <c r="AW1700" s="102"/>
    </row>
    <row r="1701" ht="12.75">
      <c r="AW1701" s="102"/>
    </row>
    <row r="1702" ht="12.75">
      <c r="AW1702" s="102"/>
    </row>
    <row r="1703" ht="12.75">
      <c r="AW1703" s="102"/>
    </row>
    <row r="1704" ht="12.75">
      <c r="AW1704" s="102"/>
    </row>
    <row r="1705" ht="12.75">
      <c r="AW1705" s="102"/>
    </row>
    <row r="1706" ht="12.75">
      <c r="AW1706" s="102"/>
    </row>
    <row r="1707" ht="12.75">
      <c r="AW1707" s="102"/>
    </row>
    <row r="1708" ht="12.75">
      <c r="AW1708" s="102"/>
    </row>
    <row r="1709" ht="12.75">
      <c r="AW1709" s="102"/>
    </row>
    <row r="1710" ht="12.75">
      <c r="AW1710" s="102"/>
    </row>
    <row r="1711" ht="12.75">
      <c r="AW1711" s="102"/>
    </row>
    <row r="1712" ht="12.75">
      <c r="AW1712" s="102"/>
    </row>
    <row r="1713" ht="12.75">
      <c r="AW1713" s="102"/>
    </row>
    <row r="1714" ht="12.75">
      <c r="AW1714" s="102"/>
    </row>
    <row r="1715" ht="12.75">
      <c r="AW1715" s="102"/>
    </row>
    <row r="1716" ht="12.75">
      <c r="AW1716" s="102"/>
    </row>
    <row r="1717" ht="12.75">
      <c r="AW1717" s="102"/>
    </row>
    <row r="1718" ht="12.75">
      <c r="AW1718" s="102"/>
    </row>
    <row r="1719" ht="12.75">
      <c r="AW1719" s="102"/>
    </row>
    <row r="1720" ht="12.75">
      <c r="AW1720" s="102"/>
    </row>
    <row r="1721" ht="12.75">
      <c r="AW1721" s="102"/>
    </row>
    <row r="1722" ht="12.75">
      <c r="AW1722" s="102"/>
    </row>
    <row r="1723" ht="12.75">
      <c r="AW1723" s="102"/>
    </row>
    <row r="1724" ht="12.75">
      <c r="AW1724" s="102"/>
    </row>
    <row r="1725" ht="12.75">
      <c r="AW1725" s="102"/>
    </row>
    <row r="1726" ht="12.75">
      <c r="AW1726" s="102"/>
    </row>
    <row r="1727" ht="12.75">
      <c r="AW1727" s="102"/>
    </row>
    <row r="1728" ht="12.75">
      <c r="AW1728" s="102"/>
    </row>
    <row r="1729" ht="12.75">
      <c r="AW1729" s="102"/>
    </row>
    <row r="1730" ht="12.75">
      <c r="AW1730" s="102"/>
    </row>
    <row r="1731" ht="12.75">
      <c r="AW1731" s="102"/>
    </row>
    <row r="1732" ht="12.75">
      <c r="AW1732" s="102"/>
    </row>
    <row r="1733" ht="12.75">
      <c r="AW1733" s="102"/>
    </row>
    <row r="1734" ht="12.75">
      <c r="AW1734" s="102"/>
    </row>
    <row r="1735" ht="12.75">
      <c r="AW1735" s="102"/>
    </row>
    <row r="1736" ht="12.75">
      <c r="AW1736" s="102"/>
    </row>
    <row r="1737" ht="12.75">
      <c r="AW1737" s="102"/>
    </row>
    <row r="1738" ht="12.75">
      <c r="AW1738" s="102"/>
    </row>
    <row r="1739" ht="12.75">
      <c r="AW1739" s="102"/>
    </row>
    <row r="1740" ht="12.75">
      <c r="AW1740" s="102"/>
    </row>
    <row r="1741" ht="12.75">
      <c r="AW1741" s="102"/>
    </row>
    <row r="1742" ht="12.75">
      <c r="AW1742" s="102"/>
    </row>
    <row r="1743" ht="12.75">
      <c r="AW1743" s="102"/>
    </row>
    <row r="1744" ht="12.75">
      <c r="AW1744" s="102"/>
    </row>
    <row r="1745" ht="12.75">
      <c r="AW1745" s="102"/>
    </row>
    <row r="1746" ht="12.75">
      <c r="AW1746" s="102"/>
    </row>
    <row r="1747" ht="12.75">
      <c r="AW1747" s="102"/>
    </row>
    <row r="1748" ht="12.75">
      <c r="AW1748" s="102"/>
    </row>
    <row r="1749" ht="12.75">
      <c r="AW1749" s="102"/>
    </row>
    <row r="1750" ht="12.75">
      <c r="AW1750" s="102"/>
    </row>
    <row r="1751" ht="12.75">
      <c r="AW1751" s="102"/>
    </row>
    <row r="1752" ht="12.75">
      <c r="AW1752" s="102"/>
    </row>
    <row r="1753" ht="12.75">
      <c r="AW1753" s="102"/>
    </row>
    <row r="1754" ht="12.75">
      <c r="AW1754" s="102"/>
    </row>
    <row r="1755" ht="12.75">
      <c r="AW1755" s="102"/>
    </row>
    <row r="1756" ht="12.75">
      <c r="AW1756" s="102"/>
    </row>
    <row r="1757" ht="12.75">
      <c r="AW1757" s="102"/>
    </row>
    <row r="1758" ht="12.75">
      <c r="AW1758" s="102"/>
    </row>
    <row r="1759" ht="12.75">
      <c r="AW1759" s="102"/>
    </row>
    <row r="1760" ht="12.75">
      <c r="AW1760" s="102"/>
    </row>
    <row r="1761" ht="12.75">
      <c r="AW1761" s="102"/>
    </row>
    <row r="1762" ht="12.75">
      <c r="AW1762" s="102"/>
    </row>
    <row r="1763" ht="12.75">
      <c r="AW1763" s="102"/>
    </row>
    <row r="1764" ht="12.75">
      <c r="AW1764" s="102"/>
    </row>
    <row r="1765" ht="12.75">
      <c r="AW1765" s="102"/>
    </row>
    <row r="1766" ht="12.75">
      <c r="AW1766" s="102"/>
    </row>
    <row r="1767" ht="12.75">
      <c r="AW1767" s="102"/>
    </row>
    <row r="1768" ht="12.75">
      <c r="AW1768" s="102"/>
    </row>
    <row r="1769" ht="12.75">
      <c r="AW1769" s="102"/>
    </row>
    <row r="1770" ht="12.75">
      <c r="AW1770" s="102"/>
    </row>
    <row r="1771" ht="12.75">
      <c r="AW1771" s="102"/>
    </row>
    <row r="1772" ht="12.75">
      <c r="AW1772" s="102"/>
    </row>
    <row r="1773" ht="12.75">
      <c r="AW1773" s="102"/>
    </row>
    <row r="1774" ht="12.75">
      <c r="AW1774" s="102"/>
    </row>
    <row r="1775" ht="12.75">
      <c r="AW1775" s="102"/>
    </row>
    <row r="1776" ht="12.75">
      <c r="AW1776" s="102"/>
    </row>
    <row r="1777" ht="12.75">
      <c r="AW1777" s="102"/>
    </row>
    <row r="1778" ht="12.75">
      <c r="AW1778" s="102"/>
    </row>
    <row r="1779" ht="12.75">
      <c r="AW1779" s="102"/>
    </row>
    <row r="1780" ht="12.75">
      <c r="AW1780" s="102"/>
    </row>
    <row r="1781" ht="12.75">
      <c r="AW1781" s="102"/>
    </row>
    <row r="1782" ht="12.75">
      <c r="AW1782" s="102"/>
    </row>
    <row r="1783" ht="12.75">
      <c r="AW1783" s="102"/>
    </row>
    <row r="1784" ht="12.75">
      <c r="AW1784" s="102"/>
    </row>
    <row r="1785" ht="12.75">
      <c r="AW1785" s="102"/>
    </row>
    <row r="1786" ht="12.75">
      <c r="AW1786" s="102"/>
    </row>
    <row r="1787" ht="12.75">
      <c r="AW1787" s="102"/>
    </row>
    <row r="1788" ht="12.75">
      <c r="AW1788" s="102"/>
    </row>
    <row r="1789" ht="12.75">
      <c r="AW1789" s="102"/>
    </row>
    <row r="1790" ht="12.75">
      <c r="AW1790" s="102"/>
    </row>
    <row r="1791" ht="12.75">
      <c r="AW1791" s="102"/>
    </row>
    <row r="1792" ht="12.75">
      <c r="AW1792" s="102"/>
    </row>
    <row r="1793" ht="12.75">
      <c r="AW1793" s="102"/>
    </row>
    <row r="1794" ht="12.75">
      <c r="AW1794" s="102"/>
    </row>
    <row r="1795" ht="12.75">
      <c r="AW1795" s="102"/>
    </row>
    <row r="1796" ht="12.75">
      <c r="AW1796" s="102"/>
    </row>
    <row r="1797" ht="12.75">
      <c r="AW1797" s="102"/>
    </row>
    <row r="1798" ht="12.75">
      <c r="AW1798" s="102"/>
    </row>
    <row r="1799" ht="12.75">
      <c r="AW1799" s="102"/>
    </row>
    <row r="1800" ht="12.75">
      <c r="AW1800" s="102"/>
    </row>
    <row r="1801" ht="12.75">
      <c r="AW1801" s="102"/>
    </row>
    <row r="1802" ht="12.75">
      <c r="AW1802" s="102"/>
    </row>
    <row r="1803" ht="12.75">
      <c r="AW1803" s="102"/>
    </row>
    <row r="1804" ht="12.75">
      <c r="AW1804" s="102"/>
    </row>
    <row r="1805" ht="12.75">
      <c r="AW1805" s="102"/>
    </row>
    <row r="1806" ht="12.75">
      <c r="AW1806" s="102"/>
    </row>
    <row r="1807" ht="12.75">
      <c r="AW1807" s="102"/>
    </row>
    <row r="1808" ht="12.75">
      <c r="AW1808" s="102"/>
    </row>
    <row r="1809" ht="12.75">
      <c r="AW1809" s="102"/>
    </row>
    <row r="1810" ht="12.75">
      <c r="AW1810" s="102"/>
    </row>
    <row r="1811" ht="12.75">
      <c r="AW1811" s="102"/>
    </row>
    <row r="1812" ht="12.75">
      <c r="AW1812" s="102"/>
    </row>
    <row r="1813" ht="12.75">
      <c r="AW1813" s="102"/>
    </row>
    <row r="1814" ht="12.75">
      <c r="AW1814" s="102"/>
    </row>
    <row r="1815" ht="12.75">
      <c r="AW1815" s="102"/>
    </row>
    <row r="1816" ht="12.75">
      <c r="AW1816" s="102"/>
    </row>
    <row r="1817" ht="12.75">
      <c r="AW1817" s="102"/>
    </row>
    <row r="1818" ht="12.75">
      <c r="AW1818" s="102"/>
    </row>
    <row r="1819" ht="12.75">
      <c r="AW1819" s="102"/>
    </row>
    <row r="1820" ht="12.75">
      <c r="AW1820" s="102"/>
    </row>
    <row r="1821" ht="12.75">
      <c r="AW1821" s="102"/>
    </row>
    <row r="1822" ht="12.75">
      <c r="AW1822" s="102"/>
    </row>
    <row r="1823" ht="12.75">
      <c r="AW1823" s="102"/>
    </row>
    <row r="1824" ht="12.75">
      <c r="AW1824" s="102"/>
    </row>
    <row r="1825" ht="12.75">
      <c r="AW1825" s="102"/>
    </row>
    <row r="1826" ht="12.75">
      <c r="AW1826" s="102"/>
    </row>
    <row r="1827" ht="12.75">
      <c r="AW1827" s="102"/>
    </row>
    <row r="1828" ht="12.75">
      <c r="AW1828" s="102"/>
    </row>
    <row r="1829" ht="12.75">
      <c r="AW1829" s="102"/>
    </row>
    <row r="1830" ht="12.75">
      <c r="AW1830" s="102"/>
    </row>
    <row r="1831" ht="12.75">
      <c r="AW1831" s="102"/>
    </row>
    <row r="1832" ht="12.75">
      <c r="AW1832" s="102"/>
    </row>
    <row r="1833" ht="12.75">
      <c r="AW1833" s="102"/>
    </row>
    <row r="1834" ht="12.75">
      <c r="AW1834" s="102"/>
    </row>
    <row r="1835" ht="12.75">
      <c r="AW1835" s="102"/>
    </row>
    <row r="1836" ht="12.75">
      <c r="AW1836" s="102"/>
    </row>
    <row r="1837" ht="12.75">
      <c r="AW1837" s="102"/>
    </row>
    <row r="1838" ht="12.75">
      <c r="AW1838" s="102"/>
    </row>
    <row r="1839" ht="12.75">
      <c r="AW1839" s="102"/>
    </row>
    <row r="1840" ht="12.75">
      <c r="AW1840" s="102"/>
    </row>
    <row r="1841" ht="12.75">
      <c r="AW1841" s="102"/>
    </row>
    <row r="1842" ht="12.75">
      <c r="AW1842" s="102"/>
    </row>
    <row r="1843" ht="12.75">
      <c r="AW1843" s="102"/>
    </row>
    <row r="1844" ht="12.75">
      <c r="AW1844" s="102"/>
    </row>
    <row r="1845" ht="12.75">
      <c r="AW1845" s="102"/>
    </row>
    <row r="1846" ht="12.75">
      <c r="AW1846" s="102"/>
    </row>
    <row r="1847" ht="12.75">
      <c r="AW1847" s="102"/>
    </row>
    <row r="1848" ht="12.75">
      <c r="AW1848" s="102"/>
    </row>
    <row r="1849" ht="12.75">
      <c r="AW1849" s="102"/>
    </row>
    <row r="1850" ht="12.75">
      <c r="AW1850" s="102"/>
    </row>
    <row r="1851" ht="12.75">
      <c r="AW1851" s="102"/>
    </row>
    <row r="1852" ht="12.75">
      <c r="AW1852" s="102"/>
    </row>
    <row r="1853" ht="12.75">
      <c r="AW1853" s="102"/>
    </row>
    <row r="1854" ht="12.75">
      <c r="AW1854" s="102"/>
    </row>
    <row r="1855" ht="12.75">
      <c r="AW1855" s="102"/>
    </row>
    <row r="1856" ht="12.75">
      <c r="AW1856" s="102"/>
    </row>
    <row r="1857" ht="12.75">
      <c r="AW1857" s="102"/>
    </row>
    <row r="1858" ht="12.75">
      <c r="AW1858" s="102"/>
    </row>
    <row r="1859" ht="12.75">
      <c r="AW1859" s="102"/>
    </row>
    <row r="1860" ht="12.75">
      <c r="AW1860" s="102"/>
    </row>
    <row r="1861" ht="12.75">
      <c r="AW1861" s="102"/>
    </row>
    <row r="1862" ht="12.75">
      <c r="AW1862" s="102"/>
    </row>
    <row r="1863" ht="12.75">
      <c r="AW1863" s="102"/>
    </row>
    <row r="1864" ht="12.75">
      <c r="AW1864" s="102"/>
    </row>
    <row r="1865" ht="12.75">
      <c r="AW1865" s="102"/>
    </row>
    <row r="1866" ht="12.75">
      <c r="AW1866" s="102"/>
    </row>
    <row r="1867" ht="12.75">
      <c r="AW1867" s="102"/>
    </row>
    <row r="1868" ht="12.75">
      <c r="AW1868" s="102"/>
    </row>
    <row r="1869" ht="12.75">
      <c r="AW1869" s="102"/>
    </row>
    <row r="1870" ht="12.75">
      <c r="AW1870" s="102"/>
    </row>
    <row r="1871" ht="12.75">
      <c r="AW1871" s="102"/>
    </row>
    <row r="1872" ht="12.75">
      <c r="AW1872" s="102"/>
    </row>
    <row r="1873" ht="12.75">
      <c r="AW1873" s="102"/>
    </row>
    <row r="1874" ht="12.75">
      <c r="AW1874" s="102"/>
    </row>
    <row r="1875" ht="12.75">
      <c r="AW1875" s="102"/>
    </row>
    <row r="1876" ht="12.75">
      <c r="AW1876" s="102"/>
    </row>
    <row r="1877" ht="12.75">
      <c r="AW1877" s="102"/>
    </row>
    <row r="1878" ht="12.75">
      <c r="AW1878" s="102"/>
    </row>
    <row r="1879" ht="12.75">
      <c r="AW1879" s="102"/>
    </row>
    <row r="1880" ht="12.75">
      <c r="AW1880" s="102"/>
    </row>
    <row r="1881" ht="12.75">
      <c r="AW1881" s="102"/>
    </row>
    <row r="1882" ht="12.75">
      <c r="AW1882" s="102"/>
    </row>
    <row r="1883" ht="12.75">
      <c r="AW1883" s="102"/>
    </row>
    <row r="1884" ht="12.75">
      <c r="AW1884" s="102"/>
    </row>
    <row r="1885" ht="12.75">
      <c r="AW1885" s="102"/>
    </row>
    <row r="1886" ht="12.75">
      <c r="AW1886" s="102"/>
    </row>
    <row r="1887" ht="12.75">
      <c r="AW1887" s="102"/>
    </row>
    <row r="1888" ht="12.75">
      <c r="AW1888" s="102"/>
    </row>
    <row r="1889" ht="12.75">
      <c r="AW1889" s="102"/>
    </row>
    <row r="1890" ht="12.75">
      <c r="AW1890" s="102"/>
    </row>
    <row r="1891" ht="12.75">
      <c r="AW1891" s="102"/>
    </row>
    <row r="1892" ht="12.75">
      <c r="AW1892" s="102"/>
    </row>
    <row r="1893" ht="12.75">
      <c r="AW1893" s="102"/>
    </row>
    <row r="1894" ht="12.75">
      <c r="AW1894" s="102"/>
    </row>
    <row r="1895" ht="12.75">
      <c r="AW1895" s="102"/>
    </row>
    <row r="1896" ht="12.75">
      <c r="AW1896" s="102"/>
    </row>
    <row r="1897" ht="12.75">
      <c r="AW1897" s="102"/>
    </row>
    <row r="1898" ht="12.75">
      <c r="AW1898" s="102"/>
    </row>
    <row r="1899" ht="12.75">
      <c r="AW1899" s="102"/>
    </row>
    <row r="1900" ht="12.75">
      <c r="AW1900" s="102"/>
    </row>
    <row r="1901" ht="12.75">
      <c r="AW1901" s="102"/>
    </row>
    <row r="1902" ht="12.75">
      <c r="AW1902" s="102"/>
    </row>
    <row r="1903" ht="12.75">
      <c r="AW1903" s="102"/>
    </row>
    <row r="1904" ht="12.75">
      <c r="AW1904" s="102"/>
    </row>
    <row r="1905" ht="12.75">
      <c r="AW1905" s="102"/>
    </row>
    <row r="1906" ht="12.75">
      <c r="AW1906" s="102"/>
    </row>
    <row r="1907" ht="12.75">
      <c r="AW1907" s="102"/>
    </row>
    <row r="1908" ht="12.75">
      <c r="AW1908" s="102"/>
    </row>
    <row r="1909" ht="12.75">
      <c r="AW1909" s="102"/>
    </row>
    <row r="1910" ht="12.75">
      <c r="AW1910" s="102"/>
    </row>
    <row r="1911" ht="12.75">
      <c r="AW1911" s="102"/>
    </row>
    <row r="1912" ht="12.75">
      <c r="AW1912" s="102"/>
    </row>
    <row r="1913" ht="12.75">
      <c r="AW1913" s="102"/>
    </row>
    <row r="1914" ht="12.75">
      <c r="AW1914" s="102"/>
    </row>
    <row r="1915" ht="12.75">
      <c r="AW1915" s="102"/>
    </row>
    <row r="1916" ht="12.75">
      <c r="AW1916" s="102"/>
    </row>
    <row r="1917" ht="12.75">
      <c r="AW1917" s="102"/>
    </row>
    <row r="1918" ht="12.75">
      <c r="AW1918" s="102"/>
    </row>
    <row r="1919" ht="12.75">
      <c r="AW1919" s="102"/>
    </row>
    <row r="1920" ht="12.75">
      <c r="AW1920" s="102"/>
    </row>
    <row r="1921" ht="12.75">
      <c r="AW1921" s="102"/>
    </row>
    <row r="1922" ht="12.75">
      <c r="AW1922" s="102"/>
    </row>
    <row r="1923" ht="12.75">
      <c r="AW1923" s="102"/>
    </row>
    <row r="1924" ht="12.75">
      <c r="AW1924" s="102"/>
    </row>
    <row r="1925" ht="12.75">
      <c r="AW1925" s="102"/>
    </row>
    <row r="1926" ht="12.75">
      <c r="AW1926" s="102"/>
    </row>
    <row r="1927" ht="12.75">
      <c r="AW1927" s="102"/>
    </row>
    <row r="1928" ht="12.75">
      <c r="AW1928" s="102"/>
    </row>
    <row r="1929" ht="12.75">
      <c r="AW1929" s="102"/>
    </row>
    <row r="1930" ht="12.75">
      <c r="AW1930" s="102"/>
    </row>
    <row r="1931" ht="12.75">
      <c r="AW1931" s="102"/>
    </row>
    <row r="1932" ht="12.75">
      <c r="AW1932" s="102"/>
    </row>
    <row r="1933" ht="12.75">
      <c r="AW1933" s="102"/>
    </row>
    <row r="1934" ht="12.75">
      <c r="AW1934" s="102"/>
    </row>
    <row r="1935" ht="12.75">
      <c r="AW1935" s="102"/>
    </row>
    <row r="1936" ht="12.75">
      <c r="AW1936" s="102"/>
    </row>
    <row r="1937" ht="12.75">
      <c r="AW1937" s="102"/>
    </row>
    <row r="1938" ht="12.75">
      <c r="AW1938" s="102"/>
    </row>
    <row r="1939" ht="12.75">
      <c r="AW1939" s="102"/>
    </row>
    <row r="1940" ht="12.75">
      <c r="AW1940" s="102"/>
    </row>
    <row r="1941" ht="12.75">
      <c r="AW1941" s="102"/>
    </row>
    <row r="1942" ht="12.75">
      <c r="AW1942" s="102"/>
    </row>
    <row r="1943" ht="12.75">
      <c r="AW1943" s="102"/>
    </row>
    <row r="1944" ht="12.75">
      <c r="AW1944" s="102"/>
    </row>
    <row r="1945" ht="12.75">
      <c r="AW1945" s="102"/>
    </row>
    <row r="1946" ht="12.75">
      <c r="AW1946" s="102"/>
    </row>
    <row r="1947" ht="12.75">
      <c r="AW1947" s="102"/>
    </row>
    <row r="1948" ht="12.75">
      <c r="AW1948" s="102"/>
    </row>
    <row r="1949" ht="12.75">
      <c r="AW1949" s="102"/>
    </row>
    <row r="1950" ht="12.75">
      <c r="AW1950" s="102"/>
    </row>
    <row r="1951" ht="12.75">
      <c r="AW1951" s="102"/>
    </row>
    <row r="1952" ht="12.75">
      <c r="AW1952" s="102"/>
    </row>
    <row r="1953" ht="12.75">
      <c r="AW1953" s="102"/>
    </row>
    <row r="1954" ht="12.75">
      <c r="AW1954" s="102"/>
    </row>
    <row r="1955" ht="12.75">
      <c r="AW1955" s="102"/>
    </row>
    <row r="1956" ht="12.75">
      <c r="AW1956" s="102"/>
    </row>
    <row r="1957" ht="12.75">
      <c r="AW1957" s="102"/>
    </row>
    <row r="1958" ht="12.75">
      <c r="AW1958" s="102"/>
    </row>
    <row r="1959" ht="12.75">
      <c r="AW1959" s="102"/>
    </row>
    <row r="1960" ht="12.75">
      <c r="AW1960" s="102"/>
    </row>
    <row r="1961" ht="12.75">
      <c r="AW1961" s="102"/>
    </row>
    <row r="1962" ht="12.75">
      <c r="AW1962" s="102"/>
    </row>
    <row r="1963" ht="12.75">
      <c r="AW1963" s="102"/>
    </row>
    <row r="1964" ht="12.75">
      <c r="AW1964" s="102"/>
    </row>
    <row r="1965" ht="12.75">
      <c r="AW1965" s="102"/>
    </row>
    <row r="1966" ht="12.75">
      <c r="AW1966" s="102"/>
    </row>
    <row r="1967" ht="12.75">
      <c r="AW1967" s="102"/>
    </row>
    <row r="1968" ht="12.75">
      <c r="AW1968" s="102"/>
    </row>
    <row r="1969" ht="12.75">
      <c r="AW1969" s="102"/>
    </row>
    <row r="1970" ht="12.75">
      <c r="AW1970" s="102"/>
    </row>
    <row r="1971" ht="12.75">
      <c r="AW1971" s="102"/>
    </row>
    <row r="1972" ht="12.75">
      <c r="AW1972" s="102"/>
    </row>
    <row r="1973" ht="12.75">
      <c r="AW1973" s="102"/>
    </row>
    <row r="1974" ht="12.75">
      <c r="AW1974" s="102"/>
    </row>
    <row r="1975" ht="12.75">
      <c r="AW1975" s="102"/>
    </row>
    <row r="1976" ht="12.75">
      <c r="AW1976" s="102"/>
    </row>
    <row r="1977" ht="12.75">
      <c r="AW1977" s="102"/>
    </row>
    <row r="1978" ht="12.75">
      <c r="AW1978" s="102"/>
    </row>
    <row r="1979" ht="12.75">
      <c r="AW1979" s="102"/>
    </row>
    <row r="1980" ht="12.75">
      <c r="AW1980" s="102"/>
    </row>
    <row r="1981" ht="12.75">
      <c r="AW1981" s="102"/>
    </row>
    <row r="1982" ht="12.75">
      <c r="AW1982" s="102"/>
    </row>
    <row r="1983" ht="12.75">
      <c r="AW1983" s="102"/>
    </row>
    <row r="1984" ht="12.75">
      <c r="AW1984" s="102"/>
    </row>
    <row r="1985" ht="12.75">
      <c r="AW1985" s="102"/>
    </row>
    <row r="1986" ht="12.75">
      <c r="AW1986" s="102"/>
    </row>
    <row r="1987" ht="12.75">
      <c r="AW1987" s="102"/>
    </row>
    <row r="1988" ht="12.75">
      <c r="AW1988" s="102"/>
    </row>
    <row r="1989" ht="12.75">
      <c r="AW1989" s="102"/>
    </row>
    <row r="1990" ht="12.75">
      <c r="AW1990" s="102"/>
    </row>
    <row r="1991" ht="12.75">
      <c r="AW1991" s="102"/>
    </row>
    <row r="1992" ht="12.75">
      <c r="AW1992" s="102"/>
    </row>
    <row r="1993" ht="12.75">
      <c r="AW1993" s="102"/>
    </row>
    <row r="1994" ht="12.75">
      <c r="AW1994" s="102"/>
    </row>
    <row r="1995" ht="12.75">
      <c r="AW1995" s="102"/>
    </row>
    <row r="1996" ht="12.75">
      <c r="AW1996" s="102"/>
    </row>
    <row r="1997" ht="12.75">
      <c r="AW1997" s="102"/>
    </row>
    <row r="1998" ht="12.75">
      <c r="AW1998" s="102"/>
    </row>
    <row r="1999" ht="12.75">
      <c r="AW1999" s="102"/>
    </row>
    <row r="2000" ht="12.75">
      <c r="AW2000" s="102"/>
    </row>
    <row r="2001" ht="12.75">
      <c r="AW2001" s="102"/>
    </row>
    <row r="2002" ht="12.75">
      <c r="AW2002" s="102"/>
    </row>
    <row r="2003" ht="12.75">
      <c r="AW2003" s="102"/>
    </row>
    <row r="2004" ht="12.75">
      <c r="AW2004" s="102"/>
    </row>
    <row r="2005" ht="12.75">
      <c r="AW2005" s="102"/>
    </row>
    <row r="2006" ht="12.75">
      <c r="AW2006" s="102"/>
    </row>
    <row r="2007" ht="12.75">
      <c r="AW2007" s="102"/>
    </row>
    <row r="2008" ht="12.75">
      <c r="AW2008" s="102"/>
    </row>
    <row r="2009" ht="12.75">
      <c r="AW2009" s="102"/>
    </row>
    <row r="2010" ht="12.75">
      <c r="AW2010" s="102"/>
    </row>
    <row r="2011" ht="12.75">
      <c r="AW2011" s="102"/>
    </row>
    <row r="2012" ht="12.75">
      <c r="AW2012" s="102"/>
    </row>
    <row r="2013" ht="12.75">
      <c r="AW2013" s="102"/>
    </row>
    <row r="2014" ht="12.75">
      <c r="AW2014" s="102"/>
    </row>
    <row r="2015" ht="12.75">
      <c r="AW2015" s="102"/>
    </row>
    <row r="2016" ht="12.75">
      <c r="AW2016" s="102"/>
    </row>
    <row r="2017" ht="12.75">
      <c r="AW2017" s="102"/>
    </row>
    <row r="2018" ht="12.75">
      <c r="AW2018" s="102"/>
    </row>
    <row r="2019" ht="12.75">
      <c r="AW2019" s="102"/>
    </row>
    <row r="2020" ht="12.75">
      <c r="AW2020" s="102"/>
    </row>
    <row r="2021" ht="12.75">
      <c r="AW2021" s="102"/>
    </row>
    <row r="2022" ht="12.75">
      <c r="AW2022" s="102"/>
    </row>
    <row r="2023" ht="12.75">
      <c r="AW2023" s="102"/>
    </row>
    <row r="2024" ht="12.75">
      <c r="AW2024" s="102"/>
    </row>
    <row r="2025" ht="12.75">
      <c r="AW2025" s="102"/>
    </row>
    <row r="2026" ht="12.75">
      <c r="AW2026" s="102"/>
    </row>
    <row r="2027" ht="12.75">
      <c r="AW2027" s="102"/>
    </row>
    <row r="2028" ht="12.75">
      <c r="AW2028" s="102"/>
    </row>
    <row r="2029" ht="12.75">
      <c r="AW2029" s="102"/>
    </row>
    <row r="2030" ht="12.75">
      <c r="AW2030" s="102"/>
    </row>
    <row r="2031" ht="12.75">
      <c r="AW2031" s="102"/>
    </row>
    <row r="2032" ht="12.75">
      <c r="AW2032" s="102"/>
    </row>
    <row r="2033" ht="12.75">
      <c r="AW2033" s="102"/>
    </row>
    <row r="2034" ht="12.75">
      <c r="AW2034" s="102"/>
    </row>
    <row r="2035" ht="12.75">
      <c r="AW2035" s="102"/>
    </row>
    <row r="2036" ht="12.75">
      <c r="AW2036" s="102"/>
    </row>
    <row r="2037" ht="12.75">
      <c r="AW2037" s="102"/>
    </row>
    <row r="2038" ht="12.75">
      <c r="AW2038" s="102"/>
    </row>
    <row r="2039" ht="12.75">
      <c r="AW2039" s="102"/>
    </row>
    <row r="2040" ht="12.75">
      <c r="AW2040" s="102"/>
    </row>
    <row r="2041" ht="12.75">
      <c r="AW2041" s="102"/>
    </row>
    <row r="2042" ht="12.75">
      <c r="AW2042" s="102"/>
    </row>
    <row r="2043" ht="12.75">
      <c r="AW2043" s="102"/>
    </row>
    <row r="2044" ht="12.75">
      <c r="AW2044" s="102"/>
    </row>
    <row r="2045" ht="12.75">
      <c r="AW2045" s="102"/>
    </row>
    <row r="2046" ht="12.75">
      <c r="AW2046" s="102"/>
    </row>
    <row r="2047" ht="12.75">
      <c r="AW2047" s="102"/>
    </row>
    <row r="2048" ht="12.75">
      <c r="AW2048" s="102"/>
    </row>
    <row r="2049" ht="12.75">
      <c r="AW2049" s="102"/>
    </row>
    <row r="2050" ht="12.75">
      <c r="AW2050" s="102"/>
    </row>
    <row r="2051" ht="12.75">
      <c r="AW2051" s="102"/>
    </row>
    <row r="2052" ht="12.75">
      <c r="AW2052" s="102"/>
    </row>
    <row r="2053" ht="12.75">
      <c r="AW2053" s="102"/>
    </row>
    <row r="2054" ht="12.75">
      <c r="AW2054" s="102"/>
    </row>
    <row r="2055" ht="12.75">
      <c r="AW2055" s="102"/>
    </row>
    <row r="2056" ht="12.75">
      <c r="AW2056" s="102"/>
    </row>
    <row r="2057" ht="12.75">
      <c r="AW2057" s="102"/>
    </row>
    <row r="2058" ht="12.75">
      <c r="AW2058" s="102"/>
    </row>
    <row r="2059" ht="12.75">
      <c r="AW2059" s="102"/>
    </row>
    <row r="2060" ht="12.75">
      <c r="AW2060" s="102"/>
    </row>
    <row r="2061" ht="12.75">
      <c r="AW2061" s="102"/>
    </row>
    <row r="2062" ht="12.75">
      <c r="AW2062" s="102"/>
    </row>
    <row r="2063" ht="12.75">
      <c r="AW2063" s="102"/>
    </row>
    <row r="2064" ht="12.75">
      <c r="AW2064" s="102"/>
    </row>
    <row r="2065" ht="12.75">
      <c r="AW2065" s="102"/>
    </row>
    <row r="2066" ht="12.75">
      <c r="AW2066" s="102"/>
    </row>
    <row r="2067" ht="12.75">
      <c r="AW2067" s="102"/>
    </row>
    <row r="2068" ht="12.75">
      <c r="AW2068" s="102"/>
    </row>
    <row r="2069" ht="12.75">
      <c r="AW2069" s="102"/>
    </row>
    <row r="2070" ht="12.75">
      <c r="AW2070" s="102"/>
    </row>
    <row r="2071" ht="12.75">
      <c r="AW2071" s="102"/>
    </row>
    <row r="2072" ht="12.75">
      <c r="AW2072" s="102"/>
    </row>
    <row r="2073" ht="12.75">
      <c r="AW2073" s="102"/>
    </row>
    <row r="2074" ht="12.75">
      <c r="AW2074" s="102"/>
    </row>
    <row r="2075" ht="12.75">
      <c r="AW2075" s="102"/>
    </row>
    <row r="2076" ht="12.75">
      <c r="AW2076" s="102"/>
    </row>
    <row r="2077" ht="12.75">
      <c r="AW2077" s="102"/>
    </row>
    <row r="2078" ht="12.75">
      <c r="AW2078" s="102"/>
    </row>
    <row r="2079" ht="12.75">
      <c r="AW2079" s="102"/>
    </row>
    <row r="2080" ht="12.75">
      <c r="AW2080" s="102"/>
    </row>
    <row r="2081" ht="12.75">
      <c r="AW2081" s="102"/>
    </row>
    <row r="2082" ht="12.75">
      <c r="AW2082" s="102"/>
    </row>
    <row r="2083" ht="12.75">
      <c r="AW2083" s="102"/>
    </row>
    <row r="2084" ht="12.75">
      <c r="AW2084" s="102"/>
    </row>
    <row r="2085" ht="12.75">
      <c r="AW2085" s="102"/>
    </row>
    <row r="2086" ht="12.75">
      <c r="AW2086" s="102"/>
    </row>
    <row r="2087" ht="12.75">
      <c r="AW2087" s="102"/>
    </row>
    <row r="2088" ht="12.75">
      <c r="AW2088" s="102"/>
    </row>
    <row r="2089" ht="12.75">
      <c r="AW2089" s="102"/>
    </row>
    <row r="2090" ht="12.75">
      <c r="AW2090" s="102"/>
    </row>
    <row r="2091" ht="12.75">
      <c r="AW2091" s="102"/>
    </row>
    <row r="2092" ht="12.75">
      <c r="AW2092" s="102"/>
    </row>
    <row r="2093" ht="12.75">
      <c r="AW2093" s="102"/>
    </row>
    <row r="2094" ht="12.75">
      <c r="AW2094" s="102"/>
    </row>
    <row r="2095" ht="12.75">
      <c r="AW2095" s="102"/>
    </row>
    <row r="2096" ht="12.75">
      <c r="AW2096" s="102"/>
    </row>
    <row r="2097" ht="12.75">
      <c r="AW2097" s="102"/>
    </row>
    <row r="2098" ht="12.75">
      <c r="AW2098" s="102"/>
    </row>
    <row r="2099" ht="12.75">
      <c r="AW2099" s="102"/>
    </row>
    <row r="2100" ht="12.75">
      <c r="AW2100" s="102"/>
    </row>
    <row r="2101" ht="12.75">
      <c r="AW2101" s="102"/>
    </row>
    <row r="2102" ht="12.75">
      <c r="AW2102" s="102"/>
    </row>
    <row r="2103" ht="12.75">
      <c r="AW2103" s="102"/>
    </row>
    <row r="2104" ht="12.75">
      <c r="AW2104" s="102"/>
    </row>
    <row r="2105" ht="12.75">
      <c r="AW2105" s="102"/>
    </row>
    <row r="2106" ht="12.75">
      <c r="AW2106" s="102"/>
    </row>
    <row r="2107" ht="12.75">
      <c r="AW2107" s="102"/>
    </row>
    <row r="2108" ht="12.75">
      <c r="AW2108" s="102"/>
    </row>
    <row r="2109" ht="12.75">
      <c r="AW2109" s="102"/>
    </row>
    <row r="2110" ht="12.75">
      <c r="AW2110" s="102"/>
    </row>
    <row r="2111" ht="12.75">
      <c r="AW2111" s="102"/>
    </row>
    <row r="2112" ht="12.75">
      <c r="AW2112" s="102"/>
    </row>
    <row r="2113" ht="12.75">
      <c r="AW2113" s="102"/>
    </row>
    <row r="2114" ht="12.75">
      <c r="AW2114" s="102"/>
    </row>
    <row r="2115" ht="12.75">
      <c r="AW2115" s="102"/>
    </row>
    <row r="2116" ht="12.75">
      <c r="AW2116" s="102"/>
    </row>
    <row r="2117" ht="12.75">
      <c r="AW2117" s="102"/>
    </row>
    <row r="2118" ht="12.75">
      <c r="AW2118" s="102"/>
    </row>
    <row r="2119" ht="12.75">
      <c r="AW2119" s="102"/>
    </row>
    <row r="2120" ht="12.75">
      <c r="AW2120" s="102"/>
    </row>
    <row r="2121" ht="12.75">
      <c r="AW2121" s="102"/>
    </row>
    <row r="2122" ht="12.75">
      <c r="AW2122" s="102"/>
    </row>
    <row r="2123" ht="12.75">
      <c r="AW2123" s="102"/>
    </row>
    <row r="2124" ht="12.75">
      <c r="AW2124" s="102"/>
    </row>
    <row r="2125" ht="12.75">
      <c r="AW2125" s="102"/>
    </row>
    <row r="2126" ht="12.75">
      <c r="AW2126" s="102"/>
    </row>
    <row r="2127" ht="12.75">
      <c r="AW2127" s="102"/>
    </row>
    <row r="2128" ht="12.75">
      <c r="AW2128" s="102"/>
    </row>
    <row r="2129" ht="12.75">
      <c r="AW2129" s="102"/>
    </row>
    <row r="2130" ht="12.75">
      <c r="AW2130" s="102"/>
    </row>
    <row r="2131" ht="12.75">
      <c r="AW2131" s="102"/>
    </row>
    <row r="2132" ht="12.75">
      <c r="AW2132" s="102"/>
    </row>
    <row r="2133" ht="12.75">
      <c r="AW2133" s="102"/>
    </row>
    <row r="2134" ht="12.75">
      <c r="AW2134" s="102"/>
    </row>
    <row r="2135" ht="12.75">
      <c r="AW2135" s="102"/>
    </row>
    <row r="2136" ht="12.75">
      <c r="AW2136" s="102"/>
    </row>
    <row r="2137" ht="12.75">
      <c r="AW2137" s="102"/>
    </row>
    <row r="2138" ht="12.75">
      <c r="AW2138" s="102"/>
    </row>
    <row r="2139" ht="12.75">
      <c r="AW2139" s="102"/>
    </row>
    <row r="2140" ht="12.75">
      <c r="AW2140" s="102"/>
    </row>
    <row r="2141" ht="12.75">
      <c r="AW2141" s="102"/>
    </row>
    <row r="2142" ht="12.75">
      <c r="AW2142" s="102"/>
    </row>
    <row r="2143" ht="12.75">
      <c r="AW2143" s="102"/>
    </row>
    <row r="2144" ht="12.75">
      <c r="AW2144" s="102"/>
    </row>
    <row r="2145" ht="12.75">
      <c r="AW2145" s="102"/>
    </row>
    <row r="2146" ht="12.75">
      <c r="AW2146" s="102"/>
    </row>
    <row r="2147" ht="12.75">
      <c r="AW2147" s="102"/>
    </row>
    <row r="2148" ht="12.75">
      <c r="AW2148" s="102"/>
    </row>
    <row r="2149" ht="12.75">
      <c r="AW2149" s="102"/>
    </row>
    <row r="2150" ht="12.75">
      <c r="AW2150" s="102"/>
    </row>
    <row r="2151" ht="12.75">
      <c r="AW2151" s="102"/>
    </row>
    <row r="2152" ht="12.75">
      <c r="AW2152" s="102"/>
    </row>
    <row r="2153" ht="12.75">
      <c r="AW2153" s="102"/>
    </row>
    <row r="2154" ht="12.75">
      <c r="AW2154" s="102"/>
    </row>
    <row r="2155" ht="12.75">
      <c r="AW2155" s="102"/>
    </row>
    <row r="2156" ht="12.75">
      <c r="AW2156" s="102"/>
    </row>
    <row r="2157" ht="12.75">
      <c r="AW2157" s="102"/>
    </row>
    <row r="2158" ht="12.75">
      <c r="AW2158" s="102"/>
    </row>
    <row r="2159" ht="12.75">
      <c r="AW2159" s="102"/>
    </row>
    <row r="2160" ht="12.75">
      <c r="AW2160" s="102"/>
    </row>
    <row r="2161" ht="12.75">
      <c r="AW2161" s="102"/>
    </row>
    <row r="2162" ht="12.75">
      <c r="AW2162" s="102"/>
    </row>
    <row r="2163" ht="12.75">
      <c r="AW2163" s="102"/>
    </row>
    <row r="2164" ht="12.75">
      <c r="AW2164" s="102"/>
    </row>
    <row r="2165" ht="12.75">
      <c r="AW2165" s="102"/>
    </row>
    <row r="2166" ht="12.75">
      <c r="AW2166" s="102"/>
    </row>
    <row r="2167" ht="12.75">
      <c r="AW2167" s="102"/>
    </row>
    <row r="2168" ht="12.75">
      <c r="AW2168" s="102"/>
    </row>
    <row r="2169" ht="12.75">
      <c r="AW2169" s="102"/>
    </row>
    <row r="2170" ht="12.75">
      <c r="AW2170" s="102"/>
    </row>
    <row r="2171" ht="12.75">
      <c r="AW2171" s="102"/>
    </row>
    <row r="2172" ht="12.75">
      <c r="AW2172" s="102"/>
    </row>
    <row r="2173" ht="12.75">
      <c r="AW2173" s="102"/>
    </row>
    <row r="2174" ht="12.75">
      <c r="AW2174" s="102"/>
    </row>
    <row r="2175" ht="12.75">
      <c r="AW2175" s="102"/>
    </row>
    <row r="2176" ht="12.75">
      <c r="AW2176" s="102"/>
    </row>
    <row r="2177" ht="12.75">
      <c r="AW2177" s="102"/>
    </row>
    <row r="2178" ht="12.75">
      <c r="AW2178" s="102"/>
    </row>
    <row r="2179" ht="12.75">
      <c r="AW2179" s="102"/>
    </row>
    <row r="2180" ht="12.75">
      <c r="AW2180" s="102"/>
    </row>
    <row r="2181" ht="12.75">
      <c r="AW2181" s="102"/>
    </row>
    <row r="2182" ht="12.75">
      <c r="AW2182" s="102"/>
    </row>
    <row r="2183" ht="12.75">
      <c r="AW2183" s="102"/>
    </row>
    <row r="2184" ht="12.75">
      <c r="AW2184" s="102"/>
    </row>
    <row r="2185" ht="12.75">
      <c r="AW2185" s="102"/>
    </row>
    <row r="2186" ht="12.75">
      <c r="AW2186" s="102"/>
    </row>
    <row r="2187" ht="12.75">
      <c r="AW2187" s="102"/>
    </row>
    <row r="2188" ht="12.75">
      <c r="AW2188" s="102"/>
    </row>
    <row r="2189" ht="12.75">
      <c r="AW2189" s="102"/>
    </row>
    <row r="2190" ht="12.75">
      <c r="AW2190" s="102"/>
    </row>
    <row r="2191" ht="12.75">
      <c r="AW2191" s="102"/>
    </row>
    <row r="2192" ht="12.75">
      <c r="AW2192" s="102"/>
    </row>
    <row r="2193" ht="12.75">
      <c r="AW2193" s="102"/>
    </row>
    <row r="2194" ht="12.75">
      <c r="AW2194" s="102"/>
    </row>
    <row r="2195" ht="12.75">
      <c r="AW2195" s="102"/>
    </row>
    <row r="2196" ht="12.75">
      <c r="AW2196" s="102"/>
    </row>
    <row r="2197" ht="12.75">
      <c r="AW2197" s="102"/>
    </row>
    <row r="2198" ht="12.75">
      <c r="AW2198" s="102"/>
    </row>
    <row r="2199" ht="12.75">
      <c r="AW2199" s="102"/>
    </row>
    <row r="2200" ht="12.75">
      <c r="AW2200" s="102"/>
    </row>
    <row r="2201" ht="12.75">
      <c r="AW2201" s="102"/>
    </row>
    <row r="2202" ht="12.75">
      <c r="AW2202" s="102"/>
    </row>
    <row r="2203" ht="12.75">
      <c r="AW2203" s="102"/>
    </row>
    <row r="2204" ht="12.75">
      <c r="AW2204" s="102"/>
    </row>
    <row r="2205" ht="12.75">
      <c r="AW2205" s="102"/>
    </row>
    <row r="2206" ht="12.75">
      <c r="AW2206" s="102"/>
    </row>
    <row r="2207" ht="12.75">
      <c r="AW2207" s="102"/>
    </row>
    <row r="2208" ht="12.75">
      <c r="AW2208" s="102"/>
    </row>
    <row r="2209" ht="12.75">
      <c r="AW2209" s="102"/>
    </row>
    <row r="2210" ht="12.75">
      <c r="AW2210" s="102"/>
    </row>
    <row r="2211" ht="12.75">
      <c r="AW2211" s="102"/>
    </row>
    <row r="2212" ht="12.75">
      <c r="AW2212" s="102"/>
    </row>
    <row r="2213" ht="12.75">
      <c r="AW2213" s="102"/>
    </row>
    <row r="2214" ht="12.75">
      <c r="AW2214" s="102"/>
    </row>
    <row r="2215" ht="12.75">
      <c r="AW2215" s="102"/>
    </row>
    <row r="2216" ht="12.75">
      <c r="AW2216" s="102"/>
    </row>
    <row r="2217" ht="12.75">
      <c r="AW2217" s="102"/>
    </row>
    <row r="2218" ht="12.75">
      <c r="AW2218" s="102"/>
    </row>
    <row r="2219" ht="12.75">
      <c r="AW2219" s="102"/>
    </row>
    <row r="2220" ht="12.75">
      <c r="AW2220" s="102"/>
    </row>
    <row r="2221" ht="12.75">
      <c r="AW2221" s="102"/>
    </row>
    <row r="2222" ht="12.75">
      <c r="AW2222" s="102"/>
    </row>
    <row r="2223" ht="12.75">
      <c r="AW2223" s="102"/>
    </row>
    <row r="2224" ht="12.75">
      <c r="AW2224" s="102"/>
    </row>
    <row r="2225" ht="12.75">
      <c r="AW2225" s="102"/>
    </row>
    <row r="2226" ht="12.75">
      <c r="AW2226" s="102"/>
    </row>
    <row r="2227" ht="12.75">
      <c r="AW2227" s="102"/>
    </row>
    <row r="2228" ht="12.75">
      <c r="AW2228" s="102"/>
    </row>
    <row r="2229" ht="12.75">
      <c r="AW2229" s="102"/>
    </row>
    <row r="2230" ht="12.75">
      <c r="AW2230" s="102"/>
    </row>
    <row r="2231" ht="12.75">
      <c r="AW2231" s="102"/>
    </row>
    <row r="2232" ht="12.75">
      <c r="AW2232" s="102"/>
    </row>
    <row r="2233" ht="12.75">
      <c r="AW2233" s="102"/>
    </row>
    <row r="2234" ht="12.75">
      <c r="AW2234" s="102"/>
    </row>
    <row r="2235" ht="12.75">
      <c r="AW2235" s="102"/>
    </row>
    <row r="2236" ht="12.75">
      <c r="AW2236" s="102"/>
    </row>
    <row r="2237" ht="12.75">
      <c r="AW2237" s="102"/>
    </row>
    <row r="2238" ht="12.75">
      <c r="AW2238" s="102"/>
    </row>
    <row r="2239" ht="12.75">
      <c r="AW2239" s="102"/>
    </row>
    <row r="2240" ht="12.75">
      <c r="AW2240" s="102"/>
    </row>
    <row r="2241" ht="12.75">
      <c r="AW2241" s="102"/>
    </row>
    <row r="2242" ht="12.75">
      <c r="AW2242" s="102"/>
    </row>
    <row r="2243" ht="12.75">
      <c r="AW2243" s="102"/>
    </row>
    <row r="2244" ht="12.75">
      <c r="AW2244" s="102"/>
    </row>
    <row r="2245" ht="12.75">
      <c r="AW2245" s="102"/>
    </row>
    <row r="2246" ht="12.75">
      <c r="AW2246" s="102"/>
    </row>
    <row r="2247" ht="12.75">
      <c r="AW2247" s="102"/>
    </row>
    <row r="2248" ht="12.75">
      <c r="AW2248" s="102"/>
    </row>
    <row r="2249" ht="12.75">
      <c r="AW2249" s="102"/>
    </row>
    <row r="2250" ht="12.75">
      <c r="AW2250" s="102"/>
    </row>
    <row r="2251" ht="12.75">
      <c r="AW2251" s="102"/>
    </row>
    <row r="2252" ht="12.75">
      <c r="AW2252" s="102"/>
    </row>
    <row r="2253" ht="12.75">
      <c r="AW2253" s="102"/>
    </row>
    <row r="2254" ht="12.75">
      <c r="AW2254" s="102"/>
    </row>
    <row r="2255" ht="12.75">
      <c r="AW2255" s="102"/>
    </row>
    <row r="2256" ht="12.75">
      <c r="AW2256" s="102"/>
    </row>
    <row r="2257" ht="12.75">
      <c r="AW2257" s="102"/>
    </row>
    <row r="2258" ht="12.75">
      <c r="AW2258" s="102"/>
    </row>
    <row r="2259" ht="12.75">
      <c r="AW2259" s="102"/>
    </row>
    <row r="2260" ht="12.75">
      <c r="AW2260" s="102"/>
    </row>
    <row r="2261" ht="12.75">
      <c r="AW2261" s="102"/>
    </row>
    <row r="2262" ht="12.75">
      <c r="AW2262" s="102"/>
    </row>
    <row r="2263" ht="12.75">
      <c r="AW2263" s="102"/>
    </row>
    <row r="2264" ht="12.75">
      <c r="AW2264" s="102"/>
    </row>
    <row r="2265" ht="12.75">
      <c r="AW2265" s="102"/>
    </row>
    <row r="2266" ht="12.75">
      <c r="AW2266" s="102"/>
    </row>
    <row r="2267" ht="12.75">
      <c r="AW2267" s="102"/>
    </row>
    <row r="2268" ht="12.75">
      <c r="AW2268" s="102"/>
    </row>
    <row r="2269" ht="12.75">
      <c r="AW2269" s="102"/>
    </row>
    <row r="2270" ht="12.75">
      <c r="AW2270" s="102"/>
    </row>
    <row r="2271" ht="12.75">
      <c r="AW2271" s="102"/>
    </row>
    <row r="2272" ht="12.75">
      <c r="AW2272" s="102"/>
    </row>
    <row r="2273" ht="12.75">
      <c r="AW2273" s="102"/>
    </row>
    <row r="2274" ht="12.75">
      <c r="AW2274" s="102"/>
    </row>
    <row r="2275" ht="12.75">
      <c r="AW2275" s="102"/>
    </row>
    <row r="2276" ht="12.75">
      <c r="AW2276" s="102"/>
    </row>
    <row r="2277" ht="12.75">
      <c r="AW2277" s="102"/>
    </row>
    <row r="2278" ht="12.75">
      <c r="AW2278" s="102"/>
    </row>
    <row r="2279" ht="12.75">
      <c r="AW2279" s="102"/>
    </row>
    <row r="2280" ht="12.75">
      <c r="AW2280" s="102"/>
    </row>
    <row r="2281" ht="12.75">
      <c r="AW2281" s="102"/>
    </row>
    <row r="2282" ht="12.75">
      <c r="AW2282" s="102"/>
    </row>
    <row r="2283" ht="12.75">
      <c r="AW2283" s="102"/>
    </row>
    <row r="2284" ht="12.75">
      <c r="AW2284" s="102"/>
    </row>
    <row r="2285" ht="12.75">
      <c r="AW2285" s="102"/>
    </row>
    <row r="2286" ht="12.75">
      <c r="AW2286" s="102"/>
    </row>
    <row r="2287" ht="12.75">
      <c r="AW2287" s="102"/>
    </row>
    <row r="2288" ht="12.75">
      <c r="AW2288" s="102"/>
    </row>
    <row r="2289" ht="12.75">
      <c r="AW2289" s="102"/>
    </row>
    <row r="2290" ht="12.75">
      <c r="AW2290" s="102"/>
    </row>
    <row r="2291" ht="12.75">
      <c r="AW2291" s="102"/>
    </row>
    <row r="2292" ht="12.75">
      <c r="AW2292" s="102"/>
    </row>
    <row r="2293" ht="12.75">
      <c r="AW2293" s="102"/>
    </row>
    <row r="2294" ht="12.75">
      <c r="AW2294" s="102"/>
    </row>
    <row r="2295" ht="12.75">
      <c r="AW2295" s="102"/>
    </row>
    <row r="2296" ht="12.75">
      <c r="AW2296" s="102"/>
    </row>
    <row r="2297" ht="12.75">
      <c r="AW2297" s="102"/>
    </row>
    <row r="2298" ht="12.75">
      <c r="AW2298" s="102"/>
    </row>
    <row r="2299" ht="12.75">
      <c r="AW2299" s="102"/>
    </row>
    <row r="2300" ht="12.75">
      <c r="AW2300" s="102"/>
    </row>
    <row r="2301" ht="12.75">
      <c r="AW2301" s="102"/>
    </row>
    <row r="2302" ht="12.75">
      <c r="AW2302" s="102"/>
    </row>
    <row r="2303" ht="12.75">
      <c r="AW2303" s="102"/>
    </row>
    <row r="2304" ht="12.75">
      <c r="AW2304" s="102"/>
    </row>
    <row r="2305" ht="12.75">
      <c r="AW2305" s="102"/>
    </row>
    <row r="2306" ht="12.75">
      <c r="AW2306" s="102"/>
    </row>
    <row r="2307" ht="12.75">
      <c r="AW2307" s="102"/>
    </row>
    <row r="2308" ht="12.75">
      <c r="AW2308" s="102"/>
    </row>
    <row r="2309" ht="12.75">
      <c r="AW2309" s="102"/>
    </row>
    <row r="2310" ht="12.75">
      <c r="AW2310" s="102"/>
    </row>
    <row r="2311" ht="12.75">
      <c r="AW2311" s="102"/>
    </row>
    <row r="2312" ht="12.75">
      <c r="AW2312" s="102"/>
    </row>
    <row r="2313" ht="12.75">
      <c r="AW2313" s="102"/>
    </row>
    <row r="2314" ht="12.75">
      <c r="AW2314" s="102"/>
    </row>
    <row r="2315" ht="12.75">
      <c r="AW2315" s="102"/>
    </row>
    <row r="2316" ht="12.75">
      <c r="AW2316" s="102"/>
    </row>
    <row r="2317" ht="12.75">
      <c r="AW2317" s="102"/>
    </row>
    <row r="2318" ht="12.75">
      <c r="AW2318" s="102"/>
    </row>
    <row r="2319" ht="12.75">
      <c r="AW2319" s="102"/>
    </row>
    <row r="2320" ht="12.75">
      <c r="AW2320" s="102"/>
    </row>
    <row r="2321" ht="12.75">
      <c r="AW2321" s="102"/>
    </row>
    <row r="2322" ht="12.75">
      <c r="AW2322" s="102"/>
    </row>
    <row r="2323" ht="12.75">
      <c r="AW2323" s="102"/>
    </row>
    <row r="2324" ht="12.75">
      <c r="AW2324" s="102"/>
    </row>
    <row r="2325" ht="12.75">
      <c r="AW2325" s="102"/>
    </row>
    <row r="2326" ht="12.75">
      <c r="AW2326" s="102"/>
    </row>
    <row r="2327" ht="12.75">
      <c r="AW2327" s="102"/>
    </row>
    <row r="2328" ht="12.75">
      <c r="AW2328" s="102"/>
    </row>
    <row r="2329" ht="12.75">
      <c r="AW2329" s="102"/>
    </row>
    <row r="2330" ht="12.75">
      <c r="AW2330" s="102"/>
    </row>
    <row r="2331" ht="12.75">
      <c r="AW2331" s="102"/>
    </row>
    <row r="2332" ht="12.75">
      <c r="AW2332" s="102"/>
    </row>
    <row r="2333" ht="12.75">
      <c r="AW2333" s="102"/>
    </row>
    <row r="2334" ht="12.75">
      <c r="AW2334" s="102"/>
    </row>
    <row r="2335" ht="12.75">
      <c r="AW2335" s="102"/>
    </row>
    <row r="2336" ht="12.75">
      <c r="AW2336" s="102"/>
    </row>
    <row r="2337" ht="12.75">
      <c r="AW2337" s="102"/>
    </row>
    <row r="2338" ht="12.75">
      <c r="AW2338" s="102"/>
    </row>
    <row r="2339" ht="12.75">
      <c r="AW2339" s="102"/>
    </row>
    <row r="2340" ht="12.75">
      <c r="AW2340" s="102"/>
    </row>
    <row r="2341" ht="12.75">
      <c r="AW2341" s="102"/>
    </row>
    <row r="2342" ht="12.75">
      <c r="AW2342" s="102"/>
    </row>
    <row r="2343" ht="12.75">
      <c r="AW2343" s="102"/>
    </row>
    <row r="2344" ht="12.75">
      <c r="AW2344" s="102"/>
    </row>
    <row r="2345" ht="12.75">
      <c r="AW2345" s="102"/>
    </row>
    <row r="2346" ht="12.75">
      <c r="AW2346" s="102"/>
    </row>
    <row r="2347" ht="12.75">
      <c r="AW2347" s="102"/>
    </row>
    <row r="2348" ht="12.75">
      <c r="AW2348" s="102"/>
    </row>
    <row r="2349" ht="12.75">
      <c r="AW2349" s="102"/>
    </row>
    <row r="2350" ht="12.75">
      <c r="AW2350" s="102"/>
    </row>
    <row r="2351" ht="12.75">
      <c r="AW2351" s="102"/>
    </row>
    <row r="2352" ht="12.75">
      <c r="AW2352" s="102"/>
    </row>
    <row r="2353" ht="12.75">
      <c r="AW2353" s="102"/>
    </row>
    <row r="2354" ht="12.75">
      <c r="AW2354" s="102"/>
    </row>
    <row r="2355" ht="12.75">
      <c r="AW2355" s="102"/>
    </row>
    <row r="2356" ht="12.75">
      <c r="AW2356" s="102"/>
    </row>
    <row r="2357" ht="12.75">
      <c r="AW2357" s="102"/>
    </row>
    <row r="2358" ht="12.75">
      <c r="AW2358" s="102"/>
    </row>
    <row r="2359" ht="12.75">
      <c r="AW2359" s="102"/>
    </row>
    <row r="2360" ht="12.75">
      <c r="AW2360" s="102"/>
    </row>
    <row r="2361" ht="12.75">
      <c r="AW2361" s="102"/>
    </row>
    <row r="2362" ht="12.75">
      <c r="AW2362" s="102"/>
    </row>
    <row r="2363" ht="12.75">
      <c r="AW2363" s="102"/>
    </row>
    <row r="2364" ht="12.75">
      <c r="AW2364" s="102"/>
    </row>
    <row r="2365" ht="12.75">
      <c r="AW2365" s="102"/>
    </row>
    <row r="2366" ht="12.75">
      <c r="AW2366" s="102"/>
    </row>
    <row r="2367" ht="12.75">
      <c r="AW2367" s="102"/>
    </row>
    <row r="2368" ht="12.75">
      <c r="AW2368" s="102"/>
    </row>
    <row r="2369" ht="12.75">
      <c r="AW2369" s="102"/>
    </row>
    <row r="2370" ht="12.75">
      <c r="AW2370" s="102"/>
    </row>
    <row r="2371" ht="12.75">
      <c r="AW2371" s="102"/>
    </row>
    <row r="2372" ht="12.75">
      <c r="AW2372" s="102"/>
    </row>
    <row r="2373" ht="12.75">
      <c r="AW2373" s="102"/>
    </row>
    <row r="2374" ht="12.75">
      <c r="AW2374" s="102"/>
    </row>
    <row r="2375" ht="12.75">
      <c r="AW2375" s="102"/>
    </row>
    <row r="2376" ht="12.75">
      <c r="AW2376" s="102"/>
    </row>
    <row r="2377" ht="12.75">
      <c r="AW2377" s="102"/>
    </row>
    <row r="2378" ht="12.75">
      <c r="AW2378" s="102"/>
    </row>
    <row r="2379" ht="12.75">
      <c r="AW2379" s="102"/>
    </row>
    <row r="2380" ht="12.75">
      <c r="AW2380" s="102"/>
    </row>
    <row r="2381" ht="12.75">
      <c r="AW2381" s="102"/>
    </row>
    <row r="2382" ht="12.75">
      <c r="AW2382" s="102"/>
    </row>
    <row r="2383" ht="12.75">
      <c r="AW2383" s="102"/>
    </row>
    <row r="2384" ht="12.75">
      <c r="AW2384" s="102"/>
    </row>
    <row r="2385" ht="12.75">
      <c r="AW2385" s="102"/>
    </row>
    <row r="2386" ht="12.75">
      <c r="AW2386" s="102"/>
    </row>
    <row r="2387" ht="12.75">
      <c r="AW2387" s="102"/>
    </row>
    <row r="2388" ht="12.75">
      <c r="AW2388" s="102"/>
    </row>
    <row r="2389" ht="12.75">
      <c r="AW2389" s="102"/>
    </row>
    <row r="2390" ht="12.75">
      <c r="AW2390" s="102"/>
    </row>
    <row r="2391" ht="12.75">
      <c r="AW2391" s="102"/>
    </row>
    <row r="2392" ht="12.75">
      <c r="AW2392" s="102"/>
    </row>
    <row r="2393" ht="12.75">
      <c r="AW2393" s="102"/>
    </row>
    <row r="2394" ht="12.75">
      <c r="AW2394" s="102"/>
    </row>
    <row r="2395" ht="12.75">
      <c r="AW2395" s="102"/>
    </row>
    <row r="2396" ht="12.75">
      <c r="AW2396" s="102"/>
    </row>
    <row r="2397" ht="12.75">
      <c r="AW2397" s="102"/>
    </row>
    <row r="2398" ht="12.75">
      <c r="AW2398" s="102"/>
    </row>
    <row r="2399" ht="12.75">
      <c r="AW2399" s="102"/>
    </row>
    <row r="2400" ht="12.75">
      <c r="AW2400" s="102"/>
    </row>
    <row r="2401" ht="12.75">
      <c r="AW2401" s="102"/>
    </row>
    <row r="2402" ht="12.75">
      <c r="AW2402" s="102"/>
    </row>
    <row r="2403" ht="12.75">
      <c r="AW2403" s="102"/>
    </row>
    <row r="2404" ht="12.75">
      <c r="AW2404" s="102"/>
    </row>
    <row r="2405" ht="12.75">
      <c r="AW2405" s="102"/>
    </row>
    <row r="2406" ht="12.75">
      <c r="AW2406" s="102"/>
    </row>
    <row r="2407" ht="12.75">
      <c r="AW2407" s="102"/>
    </row>
    <row r="2408" ht="12.75">
      <c r="AW2408" s="102"/>
    </row>
    <row r="2409" ht="12.75">
      <c r="AW2409" s="102"/>
    </row>
    <row r="2410" ht="12.75">
      <c r="AW2410" s="102"/>
    </row>
    <row r="2411" ht="12.75">
      <c r="AW2411" s="102"/>
    </row>
    <row r="2412" ht="12.75">
      <c r="AW2412" s="102"/>
    </row>
    <row r="2413" ht="12.75">
      <c r="AW2413" s="102"/>
    </row>
    <row r="2414" ht="12.75">
      <c r="AW2414" s="102"/>
    </row>
    <row r="2415" ht="12.75">
      <c r="AW2415" s="102"/>
    </row>
    <row r="2416" ht="12.75">
      <c r="AW2416" s="102"/>
    </row>
    <row r="2417" ht="12.75">
      <c r="AW2417" s="102"/>
    </row>
    <row r="2418" ht="12.75">
      <c r="AW2418" s="102"/>
    </row>
    <row r="2419" ht="12.75">
      <c r="AW2419" s="102"/>
    </row>
    <row r="2420" ht="12.75">
      <c r="AW2420" s="102"/>
    </row>
    <row r="2421" ht="12.75">
      <c r="AW2421" s="102"/>
    </row>
    <row r="2422" ht="12.75">
      <c r="AW2422" s="102"/>
    </row>
    <row r="2423" ht="12.75">
      <c r="AW2423" s="102"/>
    </row>
    <row r="2424" ht="12.75">
      <c r="AW2424" s="102"/>
    </row>
    <row r="2425" ht="12.75">
      <c r="AW2425" s="102"/>
    </row>
    <row r="2426" ht="12.75">
      <c r="AW2426" s="102"/>
    </row>
    <row r="2427" ht="12.75">
      <c r="AW2427" s="102"/>
    </row>
    <row r="2428" ht="12.75">
      <c r="AW2428" s="102"/>
    </row>
    <row r="2429" ht="12.75">
      <c r="AW2429" s="102"/>
    </row>
    <row r="2430" ht="12.75">
      <c r="AW2430" s="102"/>
    </row>
    <row r="2431" ht="12.75">
      <c r="AW2431" s="102"/>
    </row>
    <row r="2432" ht="12.75">
      <c r="AW2432" s="102"/>
    </row>
    <row r="2433" ht="12.75">
      <c r="AW2433" s="102"/>
    </row>
    <row r="2434" ht="12.75">
      <c r="AW2434" s="102"/>
    </row>
    <row r="2435" ht="12.75">
      <c r="AW2435" s="102"/>
    </row>
    <row r="2436" ht="12.75">
      <c r="AW2436" s="102"/>
    </row>
    <row r="2437" ht="12.75">
      <c r="AW2437" s="102"/>
    </row>
    <row r="2438" ht="12.75">
      <c r="AW2438" s="102"/>
    </row>
    <row r="2439" ht="12.75">
      <c r="AW2439" s="102"/>
    </row>
    <row r="2440" ht="12.75">
      <c r="AW2440" s="102"/>
    </row>
    <row r="2441" ht="12.75">
      <c r="AW2441" s="102"/>
    </row>
    <row r="2442" ht="12.75">
      <c r="AW2442" s="102"/>
    </row>
    <row r="2443" ht="12.75">
      <c r="AW2443" s="102"/>
    </row>
    <row r="2444" ht="12.75">
      <c r="AW2444" s="102"/>
    </row>
    <row r="2445" ht="12.75">
      <c r="AW2445" s="102"/>
    </row>
    <row r="2446" ht="12.75">
      <c r="AW2446" s="102"/>
    </row>
    <row r="2447" ht="12.75">
      <c r="AW2447" s="102"/>
    </row>
    <row r="2448" ht="12.75">
      <c r="AW2448" s="102"/>
    </row>
    <row r="2449" ht="12.75">
      <c r="AW2449" s="102"/>
    </row>
    <row r="2450" ht="12.75">
      <c r="AW2450" s="102"/>
    </row>
    <row r="2451" ht="12.75">
      <c r="AW2451" s="102"/>
    </row>
    <row r="2452" ht="12.75">
      <c r="AW2452" s="102"/>
    </row>
    <row r="2453" ht="12.75">
      <c r="AW2453" s="102"/>
    </row>
    <row r="2454" ht="12.75">
      <c r="AW2454" s="102"/>
    </row>
    <row r="2455" ht="12.75">
      <c r="AW2455" s="102"/>
    </row>
    <row r="2456" ht="12.75">
      <c r="AW2456" s="102"/>
    </row>
    <row r="2457" ht="12.75">
      <c r="AW2457" s="102"/>
    </row>
    <row r="2458" ht="12.75">
      <c r="AW2458" s="102"/>
    </row>
    <row r="2459" ht="12.75">
      <c r="AW2459" s="102"/>
    </row>
    <row r="2460" ht="12.75">
      <c r="AW2460" s="102"/>
    </row>
    <row r="2461" ht="12.75">
      <c r="AW2461" s="102"/>
    </row>
    <row r="2462" ht="12.75">
      <c r="AW2462" s="102"/>
    </row>
    <row r="2463" ht="12.75">
      <c r="AW2463" s="102"/>
    </row>
    <row r="2464" ht="12.75">
      <c r="AW2464" s="102"/>
    </row>
    <row r="2465" ht="12.75">
      <c r="AW2465" s="102"/>
    </row>
    <row r="2466" ht="12.75">
      <c r="AW2466" s="102"/>
    </row>
    <row r="2467" ht="12.75">
      <c r="AW2467" s="102"/>
    </row>
    <row r="2468" ht="12.75">
      <c r="AW2468" s="102"/>
    </row>
    <row r="2469" ht="12.75">
      <c r="AW2469" s="102"/>
    </row>
    <row r="2470" ht="12.75">
      <c r="AW2470" s="102"/>
    </row>
    <row r="2471" ht="12.75">
      <c r="AW2471" s="102"/>
    </row>
    <row r="2472" ht="12.75">
      <c r="AW2472" s="102"/>
    </row>
    <row r="2473" ht="12.75">
      <c r="AW2473" s="102"/>
    </row>
    <row r="2474" ht="12.75">
      <c r="AW2474" s="102"/>
    </row>
    <row r="2475" ht="12.75">
      <c r="AW2475" s="102"/>
    </row>
    <row r="2476" ht="12.75">
      <c r="AW2476" s="102"/>
    </row>
    <row r="2477" ht="12.75">
      <c r="AW2477" s="102"/>
    </row>
    <row r="2478" ht="12.75">
      <c r="AW2478" s="102"/>
    </row>
    <row r="2479" ht="12.75">
      <c r="AW2479" s="102"/>
    </row>
    <row r="2480" ht="12.75">
      <c r="AW2480" s="102"/>
    </row>
    <row r="2481" ht="12.75">
      <c r="AW2481" s="102"/>
    </row>
    <row r="2482" ht="12.75">
      <c r="AW2482" s="102"/>
    </row>
    <row r="2483" ht="12.75">
      <c r="AW2483" s="102"/>
    </row>
    <row r="2484" ht="12.75">
      <c r="AW2484" s="102"/>
    </row>
    <row r="2485" ht="12.75">
      <c r="AW2485" s="102"/>
    </row>
    <row r="2486" ht="12.75">
      <c r="AW2486" s="102"/>
    </row>
    <row r="2487" ht="12.75">
      <c r="AW2487" s="102"/>
    </row>
    <row r="2488" ht="12.75">
      <c r="AW2488" s="102"/>
    </row>
    <row r="2489" ht="12.75">
      <c r="AW2489" s="102"/>
    </row>
    <row r="2490" ht="12.75">
      <c r="AW2490" s="102"/>
    </row>
    <row r="2491" ht="12.75">
      <c r="AW2491" s="102"/>
    </row>
    <row r="2492" ht="12.75">
      <c r="AW2492" s="102"/>
    </row>
    <row r="2493" ht="12.75">
      <c r="AW2493" s="102"/>
    </row>
    <row r="2494" ht="12.75">
      <c r="AW2494" s="102"/>
    </row>
    <row r="2495" ht="12.75">
      <c r="AW2495" s="102"/>
    </row>
    <row r="2496" ht="12.75">
      <c r="AW2496" s="102"/>
    </row>
    <row r="2497" ht="12.75">
      <c r="AW2497" s="102"/>
    </row>
    <row r="2498" ht="12.75">
      <c r="AW2498" s="102"/>
    </row>
    <row r="2499" ht="12.75">
      <c r="AW2499" s="102"/>
    </row>
    <row r="2500" ht="12.75">
      <c r="AW2500" s="102"/>
    </row>
    <row r="2501" ht="12.75">
      <c r="AW2501" s="102"/>
    </row>
    <row r="2502" ht="12.75">
      <c r="AW2502" s="102"/>
    </row>
    <row r="2503" ht="12.75">
      <c r="AW2503" s="102"/>
    </row>
    <row r="2504" ht="12.75">
      <c r="AW2504" s="102"/>
    </row>
    <row r="2505" ht="12.75">
      <c r="AW2505" s="102"/>
    </row>
    <row r="2506" ht="12.75">
      <c r="AW2506" s="102"/>
    </row>
    <row r="2507" ht="12.75">
      <c r="AW2507" s="102"/>
    </row>
    <row r="2508" ht="12.75">
      <c r="AW2508" s="102"/>
    </row>
    <row r="2509" ht="12.75">
      <c r="AW2509" s="102"/>
    </row>
    <row r="2510" ht="12.75">
      <c r="AW2510" s="102"/>
    </row>
    <row r="2511" ht="12.75">
      <c r="AW2511" s="102"/>
    </row>
    <row r="2512" ht="12.75">
      <c r="AW2512" s="102"/>
    </row>
    <row r="2513" ht="12.75">
      <c r="AW2513" s="102"/>
    </row>
    <row r="2514" ht="12.75">
      <c r="AW2514" s="102"/>
    </row>
    <row r="2515" ht="12.75">
      <c r="AW2515" s="102"/>
    </row>
    <row r="2516" ht="12.75">
      <c r="AW2516" s="102"/>
    </row>
    <row r="2517" ht="12.75">
      <c r="AW2517" s="102"/>
    </row>
    <row r="2518" ht="12.75">
      <c r="AW2518" s="102"/>
    </row>
    <row r="2519" ht="12.75">
      <c r="AW2519" s="102"/>
    </row>
    <row r="2520" ht="12.75">
      <c r="AW2520" s="102"/>
    </row>
    <row r="2521" ht="12.75">
      <c r="AW2521" s="102"/>
    </row>
    <row r="2522" ht="12.75">
      <c r="AW2522" s="102"/>
    </row>
    <row r="2523" ht="12.75">
      <c r="AW2523" s="102"/>
    </row>
    <row r="2524" ht="12.75">
      <c r="AW2524" s="102"/>
    </row>
    <row r="2525" ht="12.75">
      <c r="AW2525" s="102"/>
    </row>
    <row r="2526" ht="12.75">
      <c r="AW2526" s="102"/>
    </row>
    <row r="2527" ht="12.75">
      <c r="AW2527" s="102"/>
    </row>
    <row r="2528" ht="12.75">
      <c r="AW2528" s="102"/>
    </row>
    <row r="2529" ht="12.75">
      <c r="AW2529" s="102"/>
    </row>
    <row r="2530" ht="12.75">
      <c r="AW2530" s="102"/>
    </row>
    <row r="2531" ht="12.75">
      <c r="AW2531" s="102"/>
    </row>
    <row r="2532" ht="12.75">
      <c r="AW2532" s="102"/>
    </row>
    <row r="2533" ht="12.75">
      <c r="AW2533" s="102"/>
    </row>
    <row r="2534" ht="12.75">
      <c r="AW2534" s="102"/>
    </row>
    <row r="2535" ht="12.75">
      <c r="AW2535" s="102"/>
    </row>
    <row r="2536" ht="12.75">
      <c r="AW2536" s="102"/>
    </row>
    <row r="2537" ht="12.75">
      <c r="AW2537" s="102"/>
    </row>
    <row r="2538" ht="12.75">
      <c r="AW2538" s="102"/>
    </row>
    <row r="2539" ht="12.75">
      <c r="AW2539" s="102"/>
    </row>
    <row r="2540" ht="12.75">
      <c r="AW2540" s="102"/>
    </row>
    <row r="2541" ht="12.75">
      <c r="AW2541" s="102"/>
    </row>
    <row r="2542" ht="12.75">
      <c r="AW2542" s="102"/>
    </row>
    <row r="2543" ht="12.75">
      <c r="AW2543" s="102"/>
    </row>
    <row r="2544" ht="12.75">
      <c r="AW2544" s="102"/>
    </row>
    <row r="2545" ht="12.75">
      <c r="AW2545" s="102"/>
    </row>
    <row r="2546" ht="12.75">
      <c r="AW2546" s="102"/>
    </row>
    <row r="2547" ht="12.75">
      <c r="AW2547" s="102"/>
    </row>
    <row r="2548" ht="12.75">
      <c r="AW2548" s="102"/>
    </row>
    <row r="2549" ht="12.75">
      <c r="AW2549" s="102"/>
    </row>
    <row r="2550" ht="12.75">
      <c r="AW2550" s="102"/>
    </row>
    <row r="2551" ht="12.75">
      <c r="AW2551" s="102"/>
    </row>
    <row r="2552" ht="12.75">
      <c r="AW2552" s="102"/>
    </row>
    <row r="2553" ht="12.75">
      <c r="AW2553" s="102"/>
    </row>
    <row r="2554" ht="12.75">
      <c r="AW2554" s="102"/>
    </row>
    <row r="2555" ht="12.75">
      <c r="AW2555" s="102"/>
    </row>
    <row r="2556" ht="12.75">
      <c r="AW2556" s="102"/>
    </row>
    <row r="2557" ht="12.75">
      <c r="AW2557" s="102"/>
    </row>
    <row r="2558" ht="12.75">
      <c r="AW2558" s="102"/>
    </row>
    <row r="2559" ht="12.75">
      <c r="AW2559" s="102"/>
    </row>
    <row r="2560" ht="12.75">
      <c r="AW2560" s="102"/>
    </row>
    <row r="2561" ht="12.75">
      <c r="AW2561" s="102"/>
    </row>
    <row r="2562" ht="12.75">
      <c r="AW2562" s="102"/>
    </row>
    <row r="2563" ht="12.75">
      <c r="AW2563" s="102"/>
    </row>
    <row r="2564" ht="12.75">
      <c r="AW2564" s="102"/>
    </row>
    <row r="2565" ht="12.75">
      <c r="AW2565" s="102"/>
    </row>
    <row r="2566" ht="12.75">
      <c r="AW2566" s="102"/>
    </row>
    <row r="2567" ht="12.75">
      <c r="AW2567" s="102"/>
    </row>
    <row r="2568" ht="12.75">
      <c r="AW2568" s="102"/>
    </row>
    <row r="2569" ht="12.75">
      <c r="AW2569" s="102"/>
    </row>
    <row r="2570" ht="12.75">
      <c r="AW2570" s="102"/>
    </row>
    <row r="2571" ht="12.75">
      <c r="AW2571" s="102"/>
    </row>
    <row r="2572" ht="12.75">
      <c r="AW2572" s="102"/>
    </row>
    <row r="2573" ht="12.75">
      <c r="AW2573" s="102"/>
    </row>
    <row r="2574" ht="12.75">
      <c r="AW2574" s="102"/>
    </row>
    <row r="2575" ht="12.75">
      <c r="AW2575" s="102"/>
    </row>
    <row r="2576" ht="12.75">
      <c r="AW2576" s="102"/>
    </row>
    <row r="2577" ht="12.75">
      <c r="AW2577" s="102"/>
    </row>
    <row r="2578" ht="12.75">
      <c r="AW2578" s="102"/>
    </row>
    <row r="2579" ht="12.75">
      <c r="AW2579" s="102"/>
    </row>
    <row r="2580" ht="12.75">
      <c r="AW2580" s="102"/>
    </row>
    <row r="2581" ht="12.75">
      <c r="AW2581" s="102"/>
    </row>
    <row r="2582" ht="12.75">
      <c r="AW2582" s="102"/>
    </row>
    <row r="2583" ht="12.75">
      <c r="AW2583" s="102"/>
    </row>
    <row r="2584" ht="12.75">
      <c r="AW2584" s="102"/>
    </row>
    <row r="2585" ht="12.75">
      <c r="AW2585" s="102"/>
    </row>
    <row r="2586" ht="12.75">
      <c r="AW2586" s="102"/>
    </row>
    <row r="2587" ht="12.75">
      <c r="AW2587" s="102"/>
    </row>
    <row r="2588" ht="12.75">
      <c r="AW2588" s="102"/>
    </row>
    <row r="2589" ht="12.75">
      <c r="AW2589" s="102"/>
    </row>
    <row r="2590" ht="12.75">
      <c r="AW2590" s="102"/>
    </row>
    <row r="2591" ht="12.75">
      <c r="AW2591" s="102"/>
    </row>
    <row r="2592" ht="12.75">
      <c r="AW2592" s="102"/>
    </row>
    <row r="2593" ht="12.75">
      <c r="AW2593" s="102"/>
    </row>
    <row r="2594" ht="12.75">
      <c r="AW2594" s="102"/>
    </row>
    <row r="2595" ht="12.75">
      <c r="AW2595" s="102"/>
    </row>
    <row r="2596" ht="12.75">
      <c r="AW2596" s="102"/>
    </row>
    <row r="2597" ht="12.75">
      <c r="AW2597" s="102"/>
    </row>
    <row r="2598" ht="12.75">
      <c r="AW2598" s="102"/>
    </row>
    <row r="2599" ht="12.75">
      <c r="AW2599" s="102"/>
    </row>
    <row r="2600" ht="12.75">
      <c r="AW2600" s="102"/>
    </row>
    <row r="2601" ht="12.75">
      <c r="AW2601" s="102"/>
    </row>
    <row r="2602" ht="12.75">
      <c r="AW2602" s="102"/>
    </row>
    <row r="2603" ht="12.75">
      <c r="AW2603" s="102"/>
    </row>
    <row r="2604" ht="12.75">
      <c r="AW2604" s="102"/>
    </row>
    <row r="2605" ht="12.75">
      <c r="AW2605" s="102"/>
    </row>
    <row r="2606" ht="12.75">
      <c r="AW2606" s="102"/>
    </row>
    <row r="2607" ht="12.75">
      <c r="AW2607" s="102"/>
    </row>
    <row r="2608" ht="12.75">
      <c r="AW2608" s="102"/>
    </row>
    <row r="2609" ht="12.75">
      <c r="AW2609" s="102"/>
    </row>
    <row r="2610" ht="12.75">
      <c r="AW2610" s="102"/>
    </row>
    <row r="2611" ht="12.75">
      <c r="AW2611" s="102"/>
    </row>
    <row r="2612" ht="12.75">
      <c r="AW2612" s="102"/>
    </row>
    <row r="2613" ht="12.75">
      <c r="AW2613" s="102"/>
    </row>
    <row r="2614" ht="12.75">
      <c r="AW2614" s="102"/>
    </row>
    <row r="2615" ht="12.75">
      <c r="AW2615" s="102"/>
    </row>
    <row r="2616" ht="12.75">
      <c r="AW2616" s="102"/>
    </row>
    <row r="2617" ht="12.75">
      <c r="AW2617" s="102"/>
    </row>
    <row r="2618" ht="12.75">
      <c r="AW2618" s="102"/>
    </row>
    <row r="2619" ht="12.75">
      <c r="AW2619" s="102"/>
    </row>
    <row r="2620" ht="12.75">
      <c r="AW2620" s="102"/>
    </row>
    <row r="2621" ht="12.75">
      <c r="AW2621" s="102"/>
    </row>
    <row r="2622" ht="12.75">
      <c r="AW2622" s="102"/>
    </row>
    <row r="2623" ht="12.75">
      <c r="AW2623" s="102"/>
    </row>
    <row r="2624" ht="12.75">
      <c r="AW2624" s="102"/>
    </row>
    <row r="2625" ht="12.75">
      <c r="AW2625" s="102"/>
    </row>
    <row r="2626" ht="12.75">
      <c r="AW2626" s="102"/>
    </row>
    <row r="2627" ht="12.75">
      <c r="AW2627" s="102"/>
    </row>
    <row r="2628" ht="12.75">
      <c r="AW2628" s="102"/>
    </row>
    <row r="2629" ht="12.75">
      <c r="AW2629" s="102"/>
    </row>
    <row r="2630" ht="12.75">
      <c r="AW2630" s="102"/>
    </row>
    <row r="2631" ht="12.75">
      <c r="AW2631" s="102"/>
    </row>
    <row r="2632" ht="12.75">
      <c r="AW2632" s="102"/>
    </row>
    <row r="2633" ht="12.75">
      <c r="AW2633" s="102"/>
    </row>
    <row r="2634" ht="12.75">
      <c r="AW2634" s="102"/>
    </row>
    <row r="2635" ht="12.75">
      <c r="AW2635" s="102"/>
    </row>
    <row r="2636" ht="12.75">
      <c r="AW2636" s="102"/>
    </row>
    <row r="2637" ht="12.75">
      <c r="AW2637" s="102"/>
    </row>
    <row r="2638" ht="12.75">
      <c r="AW2638" s="102"/>
    </row>
    <row r="2639" ht="12.75">
      <c r="AW2639" s="102"/>
    </row>
    <row r="2640" ht="12.75">
      <c r="AW2640" s="102"/>
    </row>
    <row r="2641" ht="12.75">
      <c r="AW2641" s="102"/>
    </row>
    <row r="2642" ht="12.75">
      <c r="AW2642" s="102"/>
    </row>
    <row r="2643" ht="12.75">
      <c r="AW2643" s="102"/>
    </row>
    <row r="2644" ht="12.75">
      <c r="AW2644" s="102"/>
    </row>
    <row r="2645" ht="12.75">
      <c r="AW2645" s="102"/>
    </row>
    <row r="2646" ht="12.75">
      <c r="AW2646" s="102"/>
    </row>
    <row r="2647" ht="12.75">
      <c r="AW2647" s="102"/>
    </row>
    <row r="2648" ht="12.75">
      <c r="AW2648" s="102"/>
    </row>
    <row r="2649" ht="12.75">
      <c r="AW2649" s="102"/>
    </row>
    <row r="2650" ht="12.75">
      <c r="AW2650" s="102"/>
    </row>
    <row r="2651" ht="12.75">
      <c r="AW2651" s="102"/>
    </row>
    <row r="2652" ht="12.75">
      <c r="AW2652" s="102"/>
    </row>
    <row r="2653" ht="12.75">
      <c r="AW2653" s="102"/>
    </row>
    <row r="2654" ht="12.75">
      <c r="AW2654" s="102"/>
    </row>
    <row r="2655" ht="12.75">
      <c r="AW2655" s="102"/>
    </row>
    <row r="2656" ht="12.75">
      <c r="AW2656" s="102"/>
    </row>
    <row r="2657" ht="12.75">
      <c r="AW2657" s="102"/>
    </row>
    <row r="2658" ht="12.75">
      <c r="AW2658" s="102"/>
    </row>
    <row r="2659" ht="12.75">
      <c r="AW2659" s="102"/>
    </row>
    <row r="2660" ht="12.75">
      <c r="AW2660" s="102"/>
    </row>
    <row r="2661" ht="12.75">
      <c r="AW2661" s="102"/>
    </row>
    <row r="2662" ht="12.75">
      <c r="AW2662" s="102"/>
    </row>
    <row r="2663" ht="12.75">
      <c r="AW2663" s="102"/>
    </row>
    <row r="2664" ht="12.75">
      <c r="AW2664" s="102"/>
    </row>
    <row r="2665" ht="12.75">
      <c r="AW2665" s="102"/>
    </row>
    <row r="2666" ht="12.75">
      <c r="AW2666" s="102"/>
    </row>
    <row r="2667" ht="12.75">
      <c r="AW2667" s="102"/>
    </row>
    <row r="2668" ht="12.75">
      <c r="AW2668" s="102"/>
    </row>
    <row r="2669" ht="12.75">
      <c r="AW2669" s="102"/>
    </row>
    <row r="2670" ht="12.75">
      <c r="AW2670" s="102"/>
    </row>
    <row r="2671" ht="12.75">
      <c r="AW2671" s="102"/>
    </row>
    <row r="2672" ht="12.75">
      <c r="AW2672" s="102"/>
    </row>
    <row r="2673" ht="12.75">
      <c r="AW2673" s="102"/>
    </row>
    <row r="2674" ht="12.75">
      <c r="AW2674" s="102"/>
    </row>
    <row r="2675" ht="12.75">
      <c r="AW2675" s="102"/>
    </row>
    <row r="2676" ht="12.75">
      <c r="AW2676" s="102"/>
    </row>
    <row r="2677" ht="12.75">
      <c r="AW2677" s="102"/>
    </row>
    <row r="2678" ht="12.75">
      <c r="AW2678" s="102"/>
    </row>
    <row r="2679" ht="12.75">
      <c r="AW2679" s="102"/>
    </row>
    <row r="2680" ht="12.75">
      <c r="AW2680" s="102"/>
    </row>
    <row r="2681" ht="12.75">
      <c r="AW2681" s="102"/>
    </row>
    <row r="2682" ht="12.75">
      <c r="AW2682" s="102"/>
    </row>
    <row r="2683" ht="12.75">
      <c r="AW2683" s="102"/>
    </row>
    <row r="2684" ht="12.75">
      <c r="AW2684" s="102"/>
    </row>
    <row r="2685" ht="12.75">
      <c r="AW2685" s="102"/>
    </row>
    <row r="2686" ht="12.75">
      <c r="AW2686" s="102"/>
    </row>
    <row r="2687" ht="12.75">
      <c r="AW2687" s="102"/>
    </row>
    <row r="2688" ht="12.75">
      <c r="AW2688" s="102"/>
    </row>
    <row r="2689" ht="12.75">
      <c r="AW2689" s="102"/>
    </row>
    <row r="2690" ht="12.75">
      <c r="AW2690" s="102"/>
    </row>
    <row r="2691" ht="12.75">
      <c r="AW2691" s="102"/>
    </row>
    <row r="2692" ht="12.75">
      <c r="AW2692" s="102"/>
    </row>
    <row r="2693" ht="12.75">
      <c r="AW2693" s="102"/>
    </row>
    <row r="2694" ht="12.75">
      <c r="AW2694" s="102"/>
    </row>
    <row r="2695" ht="12.75">
      <c r="AW2695" s="102"/>
    </row>
    <row r="2696" ht="12.75">
      <c r="AW2696" s="102"/>
    </row>
    <row r="2697" ht="12.75">
      <c r="AW2697" s="102"/>
    </row>
    <row r="2698" ht="12.75">
      <c r="AW2698" s="102"/>
    </row>
    <row r="2699" ht="12.75">
      <c r="AW2699" s="102"/>
    </row>
    <row r="2700" ht="12.75">
      <c r="AW2700" s="102"/>
    </row>
    <row r="2701" ht="12.75">
      <c r="AW2701" s="102"/>
    </row>
    <row r="2702" ht="12.75">
      <c r="AW2702" s="102"/>
    </row>
    <row r="2703" ht="12.75">
      <c r="AW2703" s="102"/>
    </row>
    <row r="2704" ht="12.75">
      <c r="AW2704" s="102"/>
    </row>
    <row r="2705" ht="12.75">
      <c r="AW2705" s="102"/>
    </row>
    <row r="2706" ht="12.75">
      <c r="AW2706" s="102"/>
    </row>
    <row r="2707" ht="12.75">
      <c r="AW2707" s="102"/>
    </row>
    <row r="2708" ht="12.75">
      <c r="AW2708" s="102"/>
    </row>
    <row r="2709" ht="12.75">
      <c r="AW2709" s="102"/>
    </row>
    <row r="2710" ht="12.75">
      <c r="AW2710" s="102"/>
    </row>
    <row r="2711" ht="12.75">
      <c r="AW2711" s="102"/>
    </row>
    <row r="2712" ht="12.75">
      <c r="AW2712" s="102"/>
    </row>
    <row r="2713" ht="12.75">
      <c r="AW2713" s="102"/>
    </row>
    <row r="2714" ht="12.75">
      <c r="AW2714" s="102"/>
    </row>
    <row r="2715" ht="12.75">
      <c r="AW2715" s="102"/>
    </row>
    <row r="2716" ht="12.75">
      <c r="AW2716" s="102"/>
    </row>
    <row r="2717" ht="12.75">
      <c r="AW2717" s="102"/>
    </row>
    <row r="2718" ht="12.75">
      <c r="AW2718" s="102"/>
    </row>
    <row r="2719" ht="12.75">
      <c r="AW2719" s="102"/>
    </row>
    <row r="2720" ht="12.75">
      <c r="AW2720" s="102"/>
    </row>
    <row r="2721" ht="12.75">
      <c r="AW2721" s="102"/>
    </row>
    <row r="2722" ht="12.75">
      <c r="AW2722" s="102"/>
    </row>
    <row r="2723" ht="12.75">
      <c r="AW2723" s="102"/>
    </row>
    <row r="2724" ht="12.75">
      <c r="AW2724" s="102"/>
    </row>
    <row r="2725" ht="12.75">
      <c r="AW2725" s="102"/>
    </row>
    <row r="2726" ht="12.75">
      <c r="AW2726" s="102"/>
    </row>
    <row r="2727" ht="12.75">
      <c r="AW2727" s="102"/>
    </row>
    <row r="2728" ht="12.75">
      <c r="AW2728" s="102"/>
    </row>
    <row r="2729" ht="12.75">
      <c r="AW2729" s="102"/>
    </row>
    <row r="2730" ht="12.75">
      <c r="AW2730" s="102"/>
    </row>
    <row r="2731" ht="12.75">
      <c r="AW2731" s="102"/>
    </row>
    <row r="2732" ht="12.75">
      <c r="AW2732" s="102"/>
    </row>
    <row r="2733" ht="12.75">
      <c r="AW2733" s="102"/>
    </row>
    <row r="2734" ht="12.75">
      <c r="AW2734" s="102"/>
    </row>
    <row r="2735" ht="12.75">
      <c r="AW2735" s="102"/>
    </row>
    <row r="2736" ht="12.75">
      <c r="AW2736" s="102"/>
    </row>
    <row r="2737" ht="12.75">
      <c r="AW2737" s="102"/>
    </row>
    <row r="2738" ht="12.75">
      <c r="AW2738" s="102"/>
    </row>
    <row r="2739" ht="12.75">
      <c r="AW2739" s="102"/>
    </row>
    <row r="2740" ht="12.75">
      <c r="AW2740" s="102"/>
    </row>
    <row r="2741" ht="12.75">
      <c r="AW2741" s="102"/>
    </row>
    <row r="2742" ht="12.75">
      <c r="AW2742" s="102"/>
    </row>
    <row r="2743" ht="12.75">
      <c r="AW2743" s="102"/>
    </row>
    <row r="2744" ht="12.75">
      <c r="AW2744" s="102"/>
    </row>
    <row r="2745" ht="12.75">
      <c r="AW2745" s="102"/>
    </row>
    <row r="2746" ht="12.75">
      <c r="AW2746" s="102"/>
    </row>
    <row r="2747" ht="12.75">
      <c r="AW2747" s="102"/>
    </row>
    <row r="2748" ht="12.75">
      <c r="AW2748" s="102"/>
    </row>
    <row r="2749" ht="12.75">
      <c r="AW2749" s="102"/>
    </row>
    <row r="2750" ht="12.75">
      <c r="AW2750" s="102"/>
    </row>
    <row r="2751" ht="12.75">
      <c r="AW2751" s="102"/>
    </row>
    <row r="2752" ht="12.75">
      <c r="AW2752" s="102"/>
    </row>
    <row r="2753" ht="12.75">
      <c r="AW2753" s="102"/>
    </row>
    <row r="2754" ht="12.75">
      <c r="AW2754" s="102"/>
    </row>
    <row r="2755" ht="12.75">
      <c r="AW2755" s="102"/>
    </row>
    <row r="2756" ht="12.75">
      <c r="AW2756" s="102"/>
    </row>
    <row r="2757" ht="12.75">
      <c r="AW2757" s="102"/>
    </row>
    <row r="2758" ht="12.75">
      <c r="AW2758" s="102"/>
    </row>
    <row r="2759" ht="12.75">
      <c r="AW2759" s="102"/>
    </row>
    <row r="2760" ht="12.75">
      <c r="AW2760" s="102"/>
    </row>
    <row r="2761" ht="12.75">
      <c r="AW2761" s="102"/>
    </row>
    <row r="2762" ht="12.75">
      <c r="AW2762" s="102"/>
    </row>
    <row r="2763" ht="12.75">
      <c r="AW2763" s="102"/>
    </row>
    <row r="2764" ht="12.75">
      <c r="AW2764" s="102"/>
    </row>
    <row r="2765" ht="12.75">
      <c r="AW2765" s="102"/>
    </row>
    <row r="2766" ht="12.75">
      <c r="AW2766" s="102"/>
    </row>
    <row r="2767" ht="12.75">
      <c r="AW2767" s="102"/>
    </row>
    <row r="2768" ht="12.75">
      <c r="AW2768" s="102"/>
    </row>
    <row r="2769" ht="12.75">
      <c r="AW2769" s="102"/>
    </row>
    <row r="2770" ht="12.75">
      <c r="AW2770" s="102"/>
    </row>
    <row r="2771" ht="12.75">
      <c r="AW2771" s="102"/>
    </row>
    <row r="2772" ht="12.75">
      <c r="AW2772" s="102"/>
    </row>
    <row r="2773" ht="12.75">
      <c r="AW2773" s="102"/>
    </row>
    <row r="2774" ht="12.75">
      <c r="AW2774" s="102"/>
    </row>
    <row r="2775" ht="12.75">
      <c r="AW2775" s="102"/>
    </row>
    <row r="2776" ht="12.75">
      <c r="AW2776" s="102"/>
    </row>
    <row r="2777" ht="12.75">
      <c r="AW2777" s="102"/>
    </row>
    <row r="2778" ht="12.75">
      <c r="AW2778" s="102"/>
    </row>
    <row r="2779" ht="12.75">
      <c r="AW2779" s="102"/>
    </row>
    <row r="2780" ht="12.75">
      <c r="AW2780" s="102"/>
    </row>
    <row r="2781" ht="12.75">
      <c r="AW2781" s="102"/>
    </row>
    <row r="2782" ht="12.75">
      <c r="AW2782" s="102"/>
    </row>
    <row r="2783" ht="12.75">
      <c r="AW2783" s="102"/>
    </row>
    <row r="2784" ht="12.75">
      <c r="AW2784" s="102"/>
    </row>
    <row r="2785" ht="12.75">
      <c r="AW2785" s="102"/>
    </row>
    <row r="2786" ht="12.75">
      <c r="AW2786" s="102"/>
    </row>
    <row r="2787" ht="12.75">
      <c r="AW2787" s="102"/>
    </row>
    <row r="2788" ht="12.75">
      <c r="AW2788" s="102"/>
    </row>
    <row r="2789" ht="12.75">
      <c r="AW2789" s="102"/>
    </row>
    <row r="2790" ht="12.75">
      <c r="AW2790" s="102"/>
    </row>
    <row r="2791" ht="12.75">
      <c r="AW2791" s="102"/>
    </row>
    <row r="2792" ht="12.75">
      <c r="AW2792" s="102"/>
    </row>
    <row r="2793" ht="12.75">
      <c r="AW2793" s="102"/>
    </row>
    <row r="2794" ht="12.75">
      <c r="AW2794" s="102"/>
    </row>
    <row r="2795" ht="12.75">
      <c r="AW2795" s="102"/>
    </row>
    <row r="2796" ht="12.75">
      <c r="AW2796" s="102"/>
    </row>
    <row r="2797" ht="12.75">
      <c r="AW2797" s="102"/>
    </row>
    <row r="2798" ht="12.75">
      <c r="AW2798" s="102"/>
    </row>
    <row r="2799" ht="12.75">
      <c r="AW2799" s="102"/>
    </row>
    <row r="2800" ht="12.75">
      <c r="AW2800" s="102"/>
    </row>
    <row r="2801" ht="12.75">
      <c r="AW2801" s="102"/>
    </row>
    <row r="2802" ht="12.75">
      <c r="AW2802" s="102"/>
    </row>
    <row r="2803" ht="12.75">
      <c r="AW2803" s="102"/>
    </row>
    <row r="2804" ht="12.75">
      <c r="AW2804" s="102"/>
    </row>
    <row r="2805" ht="12.75">
      <c r="AW2805" s="102"/>
    </row>
    <row r="2806" ht="12.75">
      <c r="AW2806" s="102"/>
    </row>
    <row r="2807" ht="12.75">
      <c r="AW2807" s="102"/>
    </row>
    <row r="2808" ht="12.75">
      <c r="AW2808" s="102"/>
    </row>
    <row r="2809" ht="12.75">
      <c r="AW2809" s="102"/>
    </row>
    <row r="2810" ht="12.75">
      <c r="AW2810" s="102"/>
    </row>
    <row r="2811" ht="12.75">
      <c r="AW2811" s="102"/>
    </row>
    <row r="2812" ht="12.75">
      <c r="AW2812" s="102"/>
    </row>
    <row r="2813" ht="12.75">
      <c r="AW2813" s="102"/>
    </row>
    <row r="2814" ht="12.75">
      <c r="AW2814" s="102"/>
    </row>
    <row r="2815" ht="12.75">
      <c r="AW2815" s="102"/>
    </row>
    <row r="2816" ht="12.75">
      <c r="AW2816" s="102"/>
    </row>
    <row r="2817" ht="12.75">
      <c r="AW2817" s="102"/>
    </row>
    <row r="2818" ht="12.75">
      <c r="AW2818" s="102"/>
    </row>
    <row r="2819" ht="12.75">
      <c r="AW2819" s="102"/>
    </row>
    <row r="2820" ht="12.75">
      <c r="AW2820" s="102"/>
    </row>
    <row r="2821" ht="12.75">
      <c r="AW2821" s="102"/>
    </row>
    <row r="2822" ht="12.75">
      <c r="AW2822" s="102"/>
    </row>
    <row r="2823" ht="12.75">
      <c r="AW2823" s="102"/>
    </row>
    <row r="2824" ht="12.75">
      <c r="AW2824" s="102"/>
    </row>
    <row r="2825" ht="12.75">
      <c r="AW2825" s="102"/>
    </row>
    <row r="2826" ht="12.75">
      <c r="AW2826" s="102"/>
    </row>
    <row r="2827" ht="12.75">
      <c r="AW2827" s="102"/>
    </row>
    <row r="2828" ht="12.75">
      <c r="AW2828" s="102"/>
    </row>
    <row r="2829" ht="12.75">
      <c r="AW2829" s="102"/>
    </row>
    <row r="2830" ht="12.75">
      <c r="AW2830" s="102"/>
    </row>
    <row r="2831" ht="12.75">
      <c r="AW2831" s="102"/>
    </row>
    <row r="2832" ht="12.75">
      <c r="AW2832" s="102"/>
    </row>
    <row r="2833" ht="12.75">
      <c r="AW2833" s="102"/>
    </row>
    <row r="2834" ht="12.75">
      <c r="AW2834" s="102"/>
    </row>
    <row r="2835" ht="12.75">
      <c r="AW2835" s="102"/>
    </row>
    <row r="2836" ht="12.75">
      <c r="AW2836" s="102"/>
    </row>
    <row r="2837" ht="12.75">
      <c r="AW2837" s="102"/>
    </row>
    <row r="2838" ht="12.75">
      <c r="AW2838" s="102"/>
    </row>
    <row r="2839" ht="12.75">
      <c r="AW2839" s="102"/>
    </row>
    <row r="2840" ht="12.75">
      <c r="AW2840" s="102"/>
    </row>
    <row r="2841" ht="12.75">
      <c r="AW2841" s="102"/>
    </row>
    <row r="2842" ht="12.75">
      <c r="AW2842" s="102"/>
    </row>
    <row r="2843" ht="12.75">
      <c r="AW2843" s="102"/>
    </row>
    <row r="2844" ht="12.75">
      <c r="AW2844" s="102"/>
    </row>
    <row r="2845" ht="12.75">
      <c r="AW2845" s="102"/>
    </row>
    <row r="2846" ht="12.75">
      <c r="AW2846" s="102"/>
    </row>
    <row r="2847" ht="12.75">
      <c r="AW2847" s="102"/>
    </row>
    <row r="2848" ht="12.75">
      <c r="AW2848" s="102"/>
    </row>
    <row r="2849" ht="12.75">
      <c r="AW2849" s="102"/>
    </row>
    <row r="2850" ht="12.75">
      <c r="AW2850" s="102"/>
    </row>
    <row r="2851" ht="12.75">
      <c r="AW2851" s="102"/>
    </row>
    <row r="2852" ht="12.75">
      <c r="AW2852" s="102"/>
    </row>
    <row r="2853" ht="12.75">
      <c r="AW2853" s="102"/>
    </row>
    <row r="2854" ht="12.75">
      <c r="AW2854" s="102"/>
    </row>
    <row r="2855" ht="12.75">
      <c r="AW2855" s="102"/>
    </row>
    <row r="2856" ht="12.75">
      <c r="AW2856" s="102"/>
    </row>
    <row r="2857" ht="12.75">
      <c r="AW2857" s="102"/>
    </row>
    <row r="2858" ht="12.75">
      <c r="AW2858" s="102"/>
    </row>
    <row r="2859" ht="12.75">
      <c r="AW2859" s="102"/>
    </row>
    <row r="2860" ht="12.75">
      <c r="AW2860" s="102"/>
    </row>
    <row r="2861" ht="12.75">
      <c r="AW2861" s="102"/>
    </row>
    <row r="2862" ht="12.75">
      <c r="AW2862" s="102"/>
    </row>
    <row r="2863" ht="12.75">
      <c r="AW2863" s="102"/>
    </row>
    <row r="2864" ht="12.75">
      <c r="AW2864" s="102"/>
    </row>
    <row r="2865" ht="12.75">
      <c r="AW2865" s="102"/>
    </row>
    <row r="2866" ht="12.75">
      <c r="AW2866" s="102"/>
    </row>
    <row r="2867" ht="12.75">
      <c r="AW2867" s="102"/>
    </row>
    <row r="2868" ht="12.75">
      <c r="AW2868" s="102"/>
    </row>
    <row r="2869" ht="12.75">
      <c r="AW2869" s="102"/>
    </row>
    <row r="2870" ht="12.75">
      <c r="AW2870" s="102"/>
    </row>
    <row r="2871" ht="12.75">
      <c r="AW2871" s="102"/>
    </row>
    <row r="2872" ht="12.75">
      <c r="AW2872" s="102"/>
    </row>
    <row r="2873" ht="12.75">
      <c r="AW2873" s="102"/>
    </row>
    <row r="2874" ht="12.75">
      <c r="AW2874" s="102"/>
    </row>
    <row r="2875" ht="12.75">
      <c r="AW2875" s="102"/>
    </row>
    <row r="2876" ht="12.75">
      <c r="AW2876" s="102"/>
    </row>
    <row r="2877" ht="12.75">
      <c r="AW2877" s="102"/>
    </row>
    <row r="2878" ht="12.75">
      <c r="AW2878" s="102"/>
    </row>
    <row r="2879" ht="12.75">
      <c r="AW2879" s="102"/>
    </row>
    <row r="2880" ht="12.75">
      <c r="AW2880" s="102"/>
    </row>
    <row r="2881" ht="12.75">
      <c r="AW2881" s="102"/>
    </row>
    <row r="2882" ht="12.75">
      <c r="AW2882" s="102"/>
    </row>
    <row r="2883" ht="12.75">
      <c r="AW2883" s="102"/>
    </row>
    <row r="2884" ht="12.75">
      <c r="AW2884" s="102"/>
    </row>
    <row r="2885" ht="12.75">
      <c r="AW2885" s="102"/>
    </row>
    <row r="2886" ht="12.75">
      <c r="AW2886" s="102"/>
    </row>
    <row r="2887" ht="12.75">
      <c r="AW2887" s="102"/>
    </row>
    <row r="2888" ht="12.75">
      <c r="AW2888" s="102"/>
    </row>
    <row r="2889" ht="12.75">
      <c r="AW2889" s="102"/>
    </row>
    <row r="2890" ht="12.75">
      <c r="AW2890" s="102"/>
    </row>
    <row r="2891" ht="12.75">
      <c r="AW2891" s="102"/>
    </row>
    <row r="2892" ht="12.75">
      <c r="AW2892" s="102"/>
    </row>
    <row r="2893" ht="12.75">
      <c r="AW2893" s="102"/>
    </row>
    <row r="2894" ht="12.75">
      <c r="AW2894" s="102"/>
    </row>
    <row r="2895" ht="12.75">
      <c r="AW2895" s="102"/>
    </row>
    <row r="2896" ht="12.75">
      <c r="AW2896" s="102"/>
    </row>
    <row r="2897" ht="12.75">
      <c r="AW2897" s="102"/>
    </row>
    <row r="2898" ht="12.75">
      <c r="AW2898" s="102"/>
    </row>
    <row r="2899" ht="12.75">
      <c r="AW2899" s="102"/>
    </row>
    <row r="2900" ht="12.75">
      <c r="AW2900" s="102"/>
    </row>
    <row r="2901" ht="12.75">
      <c r="AW2901" s="102"/>
    </row>
    <row r="2902" ht="12.75">
      <c r="AW2902" s="102"/>
    </row>
    <row r="2903" ht="12.75">
      <c r="AW2903" s="102"/>
    </row>
    <row r="2904" ht="12.75">
      <c r="AW2904" s="102"/>
    </row>
    <row r="2905" ht="12.75">
      <c r="AW2905" s="102"/>
    </row>
    <row r="2906" ht="12.75">
      <c r="AW2906" s="102"/>
    </row>
    <row r="2907" ht="12.75">
      <c r="AW2907" s="102"/>
    </row>
    <row r="2908" ht="12.75">
      <c r="AW2908" s="102"/>
    </row>
    <row r="2909" ht="12.75">
      <c r="AW2909" s="102"/>
    </row>
    <row r="2910" ht="12.75">
      <c r="AW2910" s="102"/>
    </row>
    <row r="2911" ht="12.75">
      <c r="AW2911" s="102"/>
    </row>
    <row r="2912" ht="12.75">
      <c r="AW2912" s="102"/>
    </row>
    <row r="2913" ht="12.75">
      <c r="AW2913" s="102"/>
    </row>
    <row r="2914" ht="12.75">
      <c r="AW2914" s="102"/>
    </row>
    <row r="2915" ht="12.75">
      <c r="AW2915" s="102"/>
    </row>
    <row r="2916" ht="12.75">
      <c r="AW2916" s="102"/>
    </row>
    <row r="2917" ht="12.75">
      <c r="AW2917" s="102"/>
    </row>
    <row r="2918" ht="12.75">
      <c r="AW2918" s="102"/>
    </row>
    <row r="2919" ht="12.75">
      <c r="AW2919" s="102"/>
    </row>
    <row r="2920" ht="12.75">
      <c r="AW2920" s="102"/>
    </row>
    <row r="2921" ht="12.75">
      <c r="AW2921" s="102"/>
    </row>
    <row r="2922" ht="12.75">
      <c r="AW2922" s="102"/>
    </row>
    <row r="2923" ht="12.75">
      <c r="AW2923" s="102"/>
    </row>
    <row r="2924" ht="12.75">
      <c r="AW2924" s="102"/>
    </row>
    <row r="2925" ht="12.75">
      <c r="AW2925" s="102"/>
    </row>
    <row r="2926" ht="12.75">
      <c r="AW2926" s="102"/>
    </row>
    <row r="2927" ht="12.75">
      <c r="AW2927" s="102"/>
    </row>
    <row r="2928" ht="12.75">
      <c r="AW2928" s="102"/>
    </row>
    <row r="2929" ht="12.75">
      <c r="AW2929" s="102"/>
    </row>
    <row r="2930" ht="12.75">
      <c r="AW2930" s="102"/>
    </row>
    <row r="2931" ht="12.75">
      <c r="AW2931" s="102"/>
    </row>
    <row r="2932" ht="12.75">
      <c r="AW2932" s="102"/>
    </row>
    <row r="2933" ht="12.75">
      <c r="AW2933" s="102"/>
    </row>
    <row r="2934" ht="12.75">
      <c r="AW2934" s="102"/>
    </row>
    <row r="2935" ht="12.75">
      <c r="AW2935" s="102"/>
    </row>
    <row r="2936" ht="12.75">
      <c r="AW2936" s="102"/>
    </row>
    <row r="2937" ht="12.75">
      <c r="AW2937" s="102"/>
    </row>
    <row r="2938" ht="12.75">
      <c r="AW2938" s="102"/>
    </row>
    <row r="2939" ht="12.75">
      <c r="AW2939" s="102"/>
    </row>
    <row r="2940" ht="12.75">
      <c r="AW2940" s="102"/>
    </row>
    <row r="2941" ht="12.75">
      <c r="AW2941" s="102"/>
    </row>
    <row r="2942" ht="12.75">
      <c r="AW2942" s="102"/>
    </row>
    <row r="2943" ht="12.75">
      <c r="AW2943" s="102"/>
    </row>
    <row r="2944" ht="12.75">
      <c r="AW2944" s="102"/>
    </row>
    <row r="2945" ht="12.75">
      <c r="AW2945" s="102"/>
    </row>
    <row r="2946" ht="12.75">
      <c r="AW2946" s="102"/>
    </row>
    <row r="2947" ht="12.75">
      <c r="AW2947" s="102"/>
    </row>
    <row r="2948" ht="12.75">
      <c r="AW2948" s="102"/>
    </row>
    <row r="2949" ht="12.75">
      <c r="AW2949" s="102"/>
    </row>
    <row r="2950" ht="12.75">
      <c r="AW2950" s="102"/>
    </row>
    <row r="2951" ht="12.75">
      <c r="AW2951" s="102"/>
    </row>
    <row r="2952" ht="12.75">
      <c r="AW2952" s="102"/>
    </row>
    <row r="2953" ht="12.75">
      <c r="AW2953" s="102"/>
    </row>
    <row r="2954" ht="12.75">
      <c r="AW2954" s="102"/>
    </row>
    <row r="2955" ht="12.75">
      <c r="AW2955" s="102"/>
    </row>
    <row r="2956" ht="12.75">
      <c r="AW2956" s="102"/>
    </row>
    <row r="2957" ht="12.75">
      <c r="AW2957" s="102"/>
    </row>
    <row r="2958" ht="12.75">
      <c r="AW2958" s="102"/>
    </row>
    <row r="2959" ht="12.75">
      <c r="AW2959" s="102"/>
    </row>
    <row r="2960" ht="12.75">
      <c r="AW2960" s="102"/>
    </row>
    <row r="2961" ht="12.75">
      <c r="AW2961" s="102"/>
    </row>
    <row r="2962" ht="12.75">
      <c r="AW2962" s="102"/>
    </row>
    <row r="2963" ht="12.75">
      <c r="AW2963" s="102"/>
    </row>
    <row r="2964" ht="12.75">
      <c r="AW2964" s="102"/>
    </row>
    <row r="2965" ht="12.75">
      <c r="AW2965" s="102"/>
    </row>
    <row r="2966" ht="12.75">
      <c r="AW2966" s="102"/>
    </row>
    <row r="2967" ht="12.75">
      <c r="AW2967" s="102"/>
    </row>
    <row r="2968" ht="12.75">
      <c r="AW2968" s="102"/>
    </row>
    <row r="2969" ht="12.75">
      <c r="AW2969" s="102"/>
    </row>
    <row r="2970" ht="12.75">
      <c r="AW2970" s="102"/>
    </row>
    <row r="2971" ht="12.75">
      <c r="AW2971" s="102"/>
    </row>
    <row r="2972" ht="12.75">
      <c r="AW2972" s="102"/>
    </row>
    <row r="2973" ht="12.75">
      <c r="AW2973" s="102"/>
    </row>
    <row r="2974" ht="12.75">
      <c r="AW2974" s="102"/>
    </row>
    <row r="2975" ht="12.75">
      <c r="AW2975" s="102"/>
    </row>
    <row r="2976" ht="12.75">
      <c r="AW2976" s="102"/>
    </row>
    <row r="2977" ht="12.75">
      <c r="AW2977" s="102"/>
    </row>
    <row r="2978" ht="12.75">
      <c r="AW2978" s="102"/>
    </row>
    <row r="2979" ht="12.75">
      <c r="AW2979" s="102"/>
    </row>
    <row r="2980" ht="12.75">
      <c r="AW2980" s="102"/>
    </row>
    <row r="2981" ht="12.75">
      <c r="AW2981" s="102"/>
    </row>
    <row r="2982" ht="12.75">
      <c r="AW2982" s="102"/>
    </row>
    <row r="2983" ht="12.75">
      <c r="AW2983" s="102"/>
    </row>
    <row r="2984" ht="12.75">
      <c r="AW2984" s="102"/>
    </row>
    <row r="2985" ht="12.75">
      <c r="AW2985" s="102"/>
    </row>
    <row r="2986" ht="12.75">
      <c r="AW2986" s="102"/>
    </row>
    <row r="2987" ht="12.75">
      <c r="AW2987" s="102"/>
    </row>
    <row r="2988" ht="12.75">
      <c r="AW2988" s="102"/>
    </row>
    <row r="2989" ht="12.75">
      <c r="AW2989" s="102"/>
    </row>
    <row r="2990" ht="12.75">
      <c r="AW2990" s="102"/>
    </row>
    <row r="2991" ht="12.75">
      <c r="AW2991" s="102"/>
    </row>
    <row r="2992" ht="12.75">
      <c r="AW2992" s="102"/>
    </row>
    <row r="2993" ht="12.75">
      <c r="AW2993" s="102"/>
    </row>
    <row r="2994" ht="12.75">
      <c r="AW2994" s="102"/>
    </row>
    <row r="2995" ht="12.75">
      <c r="AW2995" s="102"/>
    </row>
    <row r="2996" ht="12.75">
      <c r="AW2996" s="102"/>
    </row>
    <row r="2997" ht="12.75">
      <c r="AW2997" s="102"/>
    </row>
    <row r="2998" ht="12.75">
      <c r="AW2998" s="102"/>
    </row>
    <row r="2999" ht="12.75">
      <c r="AW2999" s="102"/>
    </row>
    <row r="3000" ht="12.75">
      <c r="AW3000" s="102"/>
    </row>
    <row r="3001" ht="12.75">
      <c r="AW3001" s="102"/>
    </row>
    <row r="3002" ht="12.75">
      <c r="AW3002" s="102"/>
    </row>
    <row r="3003" ht="12.75">
      <c r="AW3003" s="102"/>
    </row>
    <row r="3004" ht="12.75">
      <c r="AW3004" s="102"/>
    </row>
    <row r="3005" ht="12.75">
      <c r="AW3005" s="102"/>
    </row>
    <row r="3006" ht="12.75">
      <c r="AW3006" s="102"/>
    </row>
    <row r="3007" ht="12.75">
      <c r="AW3007" s="102"/>
    </row>
    <row r="3008" ht="12.75">
      <c r="AW3008" s="102"/>
    </row>
    <row r="3009" ht="12.75">
      <c r="AW3009" s="102"/>
    </row>
    <row r="3010" ht="12.75">
      <c r="AW3010" s="102"/>
    </row>
    <row r="3011" ht="12.75">
      <c r="AW3011" s="102"/>
    </row>
    <row r="3012" ht="12.75">
      <c r="AW3012" s="102"/>
    </row>
    <row r="3013" ht="12.75">
      <c r="AW3013" s="102"/>
    </row>
    <row r="3014" ht="12.75">
      <c r="AW3014" s="102"/>
    </row>
    <row r="3015" ht="12.75">
      <c r="AW3015" s="102"/>
    </row>
    <row r="3016" ht="12.75">
      <c r="AW3016" s="102"/>
    </row>
    <row r="3017" ht="12.75">
      <c r="AW3017" s="102"/>
    </row>
    <row r="3018" ht="12.75">
      <c r="AW3018" s="102"/>
    </row>
    <row r="3019" ht="12.75">
      <c r="AW3019" s="102"/>
    </row>
    <row r="3020" ht="12.75">
      <c r="AW3020" s="102"/>
    </row>
    <row r="3021" ht="12.75">
      <c r="AW3021" s="102"/>
    </row>
    <row r="3022" ht="12.75">
      <c r="AW3022" s="102"/>
    </row>
    <row r="3023" ht="12.75">
      <c r="AW3023" s="102"/>
    </row>
    <row r="3024" ht="12.75">
      <c r="AW3024" s="102"/>
    </row>
    <row r="3025" ht="12.75">
      <c r="AW3025" s="102"/>
    </row>
    <row r="3026" ht="12.75">
      <c r="AW3026" s="102"/>
    </row>
    <row r="3027" ht="12.75">
      <c r="AW3027" s="102"/>
    </row>
    <row r="3028" ht="12.75">
      <c r="AW3028" s="102"/>
    </row>
    <row r="3029" ht="12.75">
      <c r="AW3029" s="102"/>
    </row>
    <row r="3030" ht="12.75">
      <c r="AW3030" s="102"/>
    </row>
    <row r="3031" ht="12.75">
      <c r="AW3031" s="102"/>
    </row>
    <row r="3032" ht="12.75">
      <c r="AW3032" s="102"/>
    </row>
    <row r="3033" ht="12.75">
      <c r="AW3033" s="102"/>
    </row>
    <row r="3034" ht="12.75">
      <c r="AW3034" s="102"/>
    </row>
    <row r="3035" ht="12.75">
      <c r="AW3035" s="102"/>
    </row>
    <row r="3036" ht="12.75">
      <c r="AW3036" s="102"/>
    </row>
    <row r="3037" ht="12.75">
      <c r="AW3037" s="102"/>
    </row>
    <row r="3038" ht="12.75">
      <c r="AW3038" s="102"/>
    </row>
    <row r="3039" ht="12.75">
      <c r="AW3039" s="102"/>
    </row>
    <row r="3040" ht="12.75">
      <c r="AW3040" s="102"/>
    </row>
    <row r="3041" ht="12.75">
      <c r="AW3041" s="102"/>
    </row>
    <row r="3042" ht="12.75">
      <c r="AW3042" s="102"/>
    </row>
    <row r="3043" ht="12.75">
      <c r="AW3043" s="102"/>
    </row>
    <row r="3044" ht="12.75">
      <c r="AW3044" s="102"/>
    </row>
    <row r="3045" ht="12.75">
      <c r="AW3045" s="102"/>
    </row>
    <row r="3046" ht="12.75">
      <c r="AW3046" s="102"/>
    </row>
    <row r="3047" ht="12.75">
      <c r="AW3047" s="102"/>
    </row>
    <row r="3048" ht="12.75">
      <c r="AW3048" s="102"/>
    </row>
    <row r="3049" ht="12.75">
      <c r="AW3049" s="102"/>
    </row>
    <row r="3050" ht="12.75">
      <c r="AW3050" s="102"/>
    </row>
    <row r="3051" ht="12.75">
      <c r="AW3051" s="102"/>
    </row>
    <row r="3052" ht="12.75">
      <c r="AW3052" s="102"/>
    </row>
    <row r="3053" ht="12.75">
      <c r="AW3053" s="102"/>
    </row>
    <row r="3054" ht="12.75">
      <c r="AW3054" s="102"/>
    </row>
    <row r="3055" ht="12.75">
      <c r="AW3055" s="102"/>
    </row>
    <row r="3056" ht="12.75">
      <c r="AW3056" s="102"/>
    </row>
    <row r="3057" ht="12.75">
      <c r="AW3057" s="102"/>
    </row>
    <row r="3058" ht="12.75">
      <c r="AW3058" s="102"/>
    </row>
    <row r="3059" ht="12.75">
      <c r="AW3059" s="102"/>
    </row>
    <row r="3060" ht="12.75">
      <c r="AW3060" s="102"/>
    </row>
    <row r="3061" ht="12.75">
      <c r="AW3061" s="102"/>
    </row>
    <row r="3062" ht="12.75">
      <c r="AW3062" s="102"/>
    </row>
    <row r="3063" ht="12.75">
      <c r="AW3063" s="102"/>
    </row>
    <row r="3064" ht="12.75">
      <c r="AW3064" s="102"/>
    </row>
    <row r="3065" ht="12.75">
      <c r="AW3065" s="102"/>
    </row>
    <row r="3066" ht="12.75">
      <c r="AW3066" s="102"/>
    </row>
    <row r="3067" ht="12.75">
      <c r="AW3067" s="102"/>
    </row>
    <row r="3068" ht="12.75">
      <c r="AW3068" s="102"/>
    </row>
    <row r="3069" ht="12.75">
      <c r="AW3069" s="102"/>
    </row>
    <row r="3070" ht="12.75">
      <c r="AW3070" s="102"/>
    </row>
    <row r="3071" ht="12.75">
      <c r="AW3071" s="102"/>
    </row>
    <row r="3072" ht="12.75">
      <c r="AW3072" s="102"/>
    </row>
    <row r="3073" ht="12.75">
      <c r="AW3073" s="102"/>
    </row>
    <row r="3074" ht="12.75">
      <c r="AW3074" s="102"/>
    </row>
    <row r="3075" ht="12.75">
      <c r="AW3075" s="102"/>
    </row>
    <row r="3076" ht="12.75">
      <c r="AW3076" s="102"/>
    </row>
    <row r="3077" ht="12.75">
      <c r="AW3077" s="102"/>
    </row>
    <row r="3078" ht="12.75">
      <c r="AW3078" s="102"/>
    </row>
    <row r="3079" ht="12.75">
      <c r="AW3079" s="102"/>
    </row>
    <row r="3080" ht="12.75">
      <c r="AW3080" s="102"/>
    </row>
    <row r="3081" ht="12.75">
      <c r="AW3081" s="102"/>
    </row>
    <row r="3082" ht="12.75">
      <c r="AW3082" s="102"/>
    </row>
    <row r="3083" ht="12.75">
      <c r="AW3083" s="102"/>
    </row>
    <row r="3084" ht="12.75">
      <c r="AW3084" s="102"/>
    </row>
    <row r="3085" ht="12.75">
      <c r="AW3085" s="102"/>
    </row>
    <row r="3086" ht="12.75">
      <c r="AW3086" s="102"/>
    </row>
    <row r="3087" ht="12.75">
      <c r="AW3087" s="102"/>
    </row>
    <row r="3088" ht="12.75">
      <c r="AW3088" s="102"/>
    </row>
    <row r="3089" ht="12.75">
      <c r="AW3089" s="102"/>
    </row>
    <row r="3090" ht="12.75">
      <c r="AW3090" s="102"/>
    </row>
    <row r="3091" ht="12.75">
      <c r="AW3091" s="102"/>
    </row>
    <row r="3092" ht="12.75">
      <c r="AW3092" s="102"/>
    </row>
    <row r="3093" ht="12.75">
      <c r="AW3093" s="102"/>
    </row>
    <row r="3094" ht="12.75">
      <c r="AW3094" s="102"/>
    </row>
    <row r="3095" ht="12.75">
      <c r="AW3095" s="102"/>
    </row>
    <row r="3096" ht="12.75">
      <c r="AW3096" s="102"/>
    </row>
    <row r="3097" ht="12.75">
      <c r="AW3097" s="102"/>
    </row>
    <row r="3098" ht="12.75">
      <c r="AW3098" s="102"/>
    </row>
    <row r="3099" ht="12.75">
      <c r="AW3099" s="102"/>
    </row>
    <row r="3100" ht="12.75">
      <c r="AW3100" s="102"/>
    </row>
    <row r="3101" ht="12.75">
      <c r="AW3101" s="102"/>
    </row>
    <row r="3102" ht="12.75">
      <c r="AW3102" s="102"/>
    </row>
    <row r="3103" ht="12.75">
      <c r="AW3103" s="102"/>
    </row>
    <row r="3104" ht="12.75">
      <c r="AW3104" s="102"/>
    </row>
    <row r="3105" ht="12.75">
      <c r="AW3105" s="102"/>
    </row>
    <row r="3106" ht="12.75">
      <c r="AW3106" s="102"/>
    </row>
    <row r="3107" ht="12.75">
      <c r="AW3107" s="102"/>
    </row>
    <row r="3108" ht="12.75">
      <c r="AW3108" s="102"/>
    </row>
    <row r="3109" ht="12.75">
      <c r="AW3109" s="102"/>
    </row>
    <row r="3110" ht="12.75">
      <c r="AW3110" s="102"/>
    </row>
    <row r="3111" ht="12.75">
      <c r="AW3111" s="102"/>
    </row>
    <row r="3112" ht="12.75">
      <c r="AW3112" s="102"/>
    </row>
    <row r="3113" ht="12.75">
      <c r="AW3113" s="102"/>
    </row>
    <row r="3114" ht="12.75">
      <c r="AW3114" s="102"/>
    </row>
    <row r="3115" ht="12.75">
      <c r="AW3115" s="102"/>
    </row>
    <row r="3116" ht="12.75">
      <c r="AW3116" s="102"/>
    </row>
    <row r="3117" ht="12.75">
      <c r="AW3117" s="102"/>
    </row>
    <row r="3118" ht="12.75">
      <c r="AW3118" s="102"/>
    </row>
    <row r="3119" ht="12.75">
      <c r="AW3119" s="102"/>
    </row>
    <row r="3120" ht="12.75">
      <c r="AW3120" s="102"/>
    </row>
    <row r="3121" ht="12.75">
      <c r="AW3121" s="102"/>
    </row>
    <row r="3122" ht="12.75">
      <c r="AW3122" s="102"/>
    </row>
    <row r="3123" ht="12.75">
      <c r="AW3123" s="102"/>
    </row>
    <row r="3124" ht="12.75">
      <c r="AW3124" s="102"/>
    </row>
    <row r="3125" ht="12.75">
      <c r="AW3125" s="102"/>
    </row>
    <row r="3126" ht="12.75">
      <c r="AW3126" s="102"/>
    </row>
    <row r="3127" ht="12.75">
      <c r="AW3127" s="102"/>
    </row>
    <row r="3128" ht="12.75">
      <c r="AW3128" s="102"/>
    </row>
    <row r="3129" ht="12.75">
      <c r="AW3129" s="102"/>
    </row>
    <row r="3130" ht="12.75">
      <c r="AW3130" s="102"/>
    </row>
    <row r="3131" ht="12.75">
      <c r="AW3131" s="102"/>
    </row>
    <row r="3132" ht="12.75">
      <c r="AW3132" s="102"/>
    </row>
    <row r="3133" ht="12.75">
      <c r="AW3133" s="102"/>
    </row>
    <row r="3134" ht="12.75">
      <c r="AW3134" s="102"/>
    </row>
    <row r="3135" ht="12.75">
      <c r="AW3135" s="102"/>
    </row>
    <row r="3136" ht="12.75">
      <c r="AW3136" s="102"/>
    </row>
    <row r="3137" ht="12.75">
      <c r="AW3137" s="102"/>
    </row>
    <row r="3138" ht="12.75">
      <c r="AW3138" s="102"/>
    </row>
    <row r="3139" ht="12.75">
      <c r="AW3139" s="102"/>
    </row>
    <row r="3140" ht="12.75">
      <c r="AW3140" s="102"/>
    </row>
    <row r="3141" ht="12.75">
      <c r="AW3141" s="102"/>
    </row>
    <row r="3142" ht="12.75">
      <c r="AW3142" s="102"/>
    </row>
    <row r="3143" ht="12.75">
      <c r="AW3143" s="102"/>
    </row>
    <row r="3144" ht="12.75">
      <c r="AW3144" s="102"/>
    </row>
    <row r="3145" ht="12.75">
      <c r="AW3145" s="102"/>
    </row>
    <row r="3146" ht="12.75">
      <c r="AW3146" s="102"/>
    </row>
    <row r="3147" ht="12.75">
      <c r="AW3147" s="102"/>
    </row>
    <row r="3148" ht="12.75">
      <c r="AW3148" s="102"/>
    </row>
    <row r="3149" ht="12.75">
      <c r="AW3149" s="102"/>
    </row>
    <row r="3150" ht="12.75">
      <c r="AW3150" s="102"/>
    </row>
    <row r="3151" ht="12.75">
      <c r="AW3151" s="102"/>
    </row>
    <row r="3152" ht="12.75">
      <c r="AW3152" s="102"/>
    </row>
    <row r="3153" ht="12.75">
      <c r="AW3153" s="102"/>
    </row>
    <row r="3154" ht="12.75">
      <c r="AW3154" s="102"/>
    </row>
    <row r="3155" ht="12.75">
      <c r="AW3155" s="102"/>
    </row>
    <row r="3156" ht="12.75">
      <c r="AW3156" s="102"/>
    </row>
    <row r="3157" ht="12.75">
      <c r="AW3157" s="102"/>
    </row>
    <row r="3158" ht="12.75">
      <c r="AW3158" s="102"/>
    </row>
    <row r="3159" ht="12.75">
      <c r="AW3159" s="102"/>
    </row>
    <row r="3160" ht="12.75">
      <c r="AW3160" s="102"/>
    </row>
    <row r="3161" ht="12.75">
      <c r="AW3161" s="102"/>
    </row>
    <row r="3162" ht="12.75">
      <c r="AW3162" s="102"/>
    </row>
    <row r="3163" ht="12.75">
      <c r="AW3163" s="102"/>
    </row>
    <row r="3164" ht="12.75">
      <c r="AW3164" s="102"/>
    </row>
    <row r="3165" ht="12.75">
      <c r="AW3165" s="102"/>
    </row>
    <row r="3166" ht="12.75">
      <c r="AW3166" s="102"/>
    </row>
    <row r="3167" ht="12.75">
      <c r="AW3167" s="102"/>
    </row>
    <row r="3168" ht="12.75">
      <c r="AW3168" s="102"/>
    </row>
    <row r="3169" ht="12.75">
      <c r="AW3169" s="102"/>
    </row>
    <row r="3170" ht="12.75">
      <c r="AW3170" s="102"/>
    </row>
    <row r="3171" ht="12.75">
      <c r="AW3171" s="102"/>
    </row>
    <row r="3172" ht="12.75">
      <c r="AW3172" s="102"/>
    </row>
    <row r="3173" ht="12.75">
      <c r="AW3173" s="102"/>
    </row>
    <row r="3174" ht="12.75">
      <c r="AW3174" s="102"/>
    </row>
    <row r="3175" ht="12.75">
      <c r="AW3175" s="102"/>
    </row>
    <row r="3176" ht="12.75">
      <c r="AW3176" s="102"/>
    </row>
    <row r="3177" ht="12.75">
      <c r="AW3177" s="102"/>
    </row>
    <row r="3178" ht="12.75">
      <c r="AW3178" s="102"/>
    </row>
    <row r="3179" ht="12.75">
      <c r="AW3179" s="102"/>
    </row>
    <row r="3180" ht="12.75">
      <c r="AW3180" s="102"/>
    </row>
    <row r="3181" ht="12.75">
      <c r="AW3181" s="102"/>
    </row>
    <row r="3182" ht="12.75">
      <c r="AW3182" s="102"/>
    </row>
    <row r="3183" ht="12.75">
      <c r="AW3183" s="102"/>
    </row>
    <row r="3184" ht="12.75">
      <c r="AW3184" s="102"/>
    </row>
    <row r="3185" ht="12.75">
      <c r="AW3185" s="102"/>
    </row>
    <row r="3186" ht="12.75">
      <c r="AW3186" s="102"/>
    </row>
    <row r="3187" ht="12.75">
      <c r="AW3187" s="102"/>
    </row>
    <row r="3188" ht="12.75">
      <c r="AW3188" s="102"/>
    </row>
    <row r="3189" ht="12.75">
      <c r="AW3189" s="102"/>
    </row>
  </sheetData>
  <sheetProtection/>
  <dataValidations count="1">
    <dataValidation allowBlank="1" showInputMessage="1" showErrorMessage="1" sqref="H58:H59 D67 H67 H48 H64 C64:D64 D31 H7 D7 D83 D37 D47:D48 H27 D62 D51 H51 D76:D78 H29 D54:D60 H18:H20 H25 H36:H37 D72:D74 D39:D45 H39:H45 C42:C45"/>
  </dataValidations>
  <hyperlinks>
    <hyperlink ref="J16" r:id="rId1" display="hanaa@tainn.org"/>
    <hyperlink ref="J70" r:id="rId2" display="nelson@texasobserver.org"/>
    <hyperlink ref="J28" r:id="rId3" display="nvijdirector@gmail.com"/>
    <hyperlink ref="J33" r:id="rId4" display="paul@hcn.org"/>
    <hyperlink ref="J72" r:id="rId5" display="jason.barnett@theuptake.org"/>
    <hyperlink ref="J47" r:id="rId6" display="Jeffrey.Allen@oneworld.net"/>
    <hyperlink ref="J77" r:id="rId7" display="k.rizga@wiretapmag.org"/>
    <hyperlink ref="J29" r:id="rId8" display="roc@globalvision.org"/>
    <hyperlink ref="J52" r:id="rId9" display="lark@rmci.net"/>
    <hyperlink ref="J82" r:id="rId10" display="laura@warandpiece.com"/>
    <hyperlink ref="J79" r:id="rId11" display="carl@washingtonmonthly.com"/>
    <hyperlink ref="I7" r:id="rId12" display="www.afronetizen.com"/>
    <hyperlink ref="I8" r:id="rId13" display="www.airamerica.com"/>
    <hyperlink ref="I31" r:id="rId14" display="www.alternet.org"/>
    <hyperlink ref="I10" r:id="rId15" display="www.balconyfilms.com"/>
    <hyperlink ref="I11" r:id="rId16" display="www.bkpub.com"/>
    <hyperlink ref="I13" r:id="rId17" display="www.bravenewfilms.org"/>
    <hyperlink ref="I12" r:id="rId18" display="www.betterworldfund.org/"/>
    <hyperlink ref="I16" r:id="rId19" display="www.newjournalist.org"/>
    <hyperlink ref="I17" r:id="rId20" display="www.chelseagreen.com"/>
    <hyperlink ref="I18" r:id="rId21" display="www.colorlines.com"/>
    <hyperlink ref="I20" r:id="rId22" display="www.democracynow.org"/>
    <hyperlink ref="I51" r:id="rId23" display="www.freespeech.org"/>
    <hyperlink ref="I29" r:id="rId24" display="www.globalvision.org"/>
    <hyperlink ref="I32" r:id="rId25" display="www.grist.org"/>
    <hyperlink ref="I30" r:id="rId26" display="www.hightowerlowdown.org"/>
    <hyperlink ref="I33" r:id="rId27" display="www.hcn.org"/>
    <hyperlink ref="I34" r:id="rId28" display="www.inthesetimes.com"/>
    <hyperlink ref="I39" r:id="rId29" display="www.mediaventure.org"/>
    <hyperlink ref="I45" r:id="rId30" display="www.goleft.tv"/>
    <hyperlink ref="I25" r:id="rId31" display="www.motherjones.com"/>
    <hyperlink ref="I46" r:id="rId32" display="www.movingideas.org"/>
    <hyperlink ref="I37" r:id="rId33" display="www.msmagazine.com"/>
    <hyperlink ref="I41" r:id="rId34" display="www.NAMAC.org"/>
    <hyperlink ref="I36" r:id="rId35" display="www.radioproject.org"/>
    <hyperlink ref="I47" r:id="rId36" display="www.oneworld.net"/>
    <hyperlink ref="I50" r:id="rId37" display="www.yesmagazine.org"/>
    <hyperlink ref="I52" r:id="rId38" display="www.publicnewsservice.org"/>
    <hyperlink ref="I63" r:id="rId39" display="www.rawstory.com"/>
    <hyperlink ref="I56" r:id="rId40" display="www.therealnews.com"/>
    <hyperlink ref="I57" r:id="rId41" display="www.rhrealitycheck.org"/>
    <hyperlink ref="I67" r:id="rId42" display="www.sojo.net"/>
    <hyperlink ref="I68" r:id="rId43" display="www.southendpress.org"/>
    <hyperlink ref="I60" r:id="rId44" display="www.talkingpointsmemo.com"/>
    <hyperlink ref="I70" r:id="rId45" display="www.texasobserver.org"/>
    <hyperlink ref="I71" r:id="rId46" display="www.americannewsproject.com"/>
    <hyperlink ref="I61" r:id="rId47" display="www.prospect.org"/>
    <hyperlink ref="I64" r:id="rId48" display="www.thenation.com"/>
    <hyperlink ref="I65" r:id="rId49" display="www.thenewpress.com"/>
    <hyperlink ref="I69" r:id="rId50" display="www.progressive.org"/>
    <hyperlink ref="I72" r:id="rId51" display="www.theuptake.org"/>
    <hyperlink ref="I74" r:id="rId52" display="www.theyoungturks.com"/>
    <hyperlink ref="I76" r:id="rId53" display="www.truthdig.com"/>
    <hyperlink ref="I82" r:id="rId54" display="www.warandpiece.com"/>
    <hyperlink ref="I79" r:id="rId55" display="www.washingtonmonthly.com"/>
    <hyperlink ref="I77" r:id="rId56" display="www.wiretapmag.org"/>
    <hyperlink ref="I81" r:id="rId57" display="www.womensmediacenter.com"/>
    <hyperlink ref="I21" r:id="rId58" display="www.laborradio.org"/>
    <hyperlink ref="I83" r:id="rId59" display="www.workingassets.com"/>
    <hyperlink ref="J76" r:id="rId60" display="mailto:zkaufman@truthdig.com"/>
    <hyperlink ref="I28" r:id="rId61" display="www.tidescenter.org/projects-impact/project-directory/project-directory-single/project/00650000008iDclAAE/index.html"/>
    <hyperlink ref="J21" r:id="rId62" display="laborradio@gmail.com"/>
    <hyperlink ref="J74" r:id="rId63" display="theyoungturk@yahoo.com"/>
    <hyperlink ref="J71" r:id="rId64" display="npenniman@newsproject.org"/>
    <hyperlink ref="J25" r:id="rId65" display="mbuckingham@motherjones.com"/>
    <hyperlink ref="J31" r:id="rId66" display="tetyana@alternet.org"/>
    <hyperlink ref="J11" r:id="rId67" display="jvondeling@bkpub.com"/>
    <hyperlink ref="J41" r:id="rId68" display="jack@namac.org"/>
    <hyperlink ref="J64" r:id="rId69" display="tstack@thenation.com"/>
    <hyperlink ref="J13" r:id="rId70" display="laura@bravenewfoundation.org"/>
    <hyperlink ref="J18" r:id="rId71" display="nrabinowitz@arc.org"/>
    <hyperlink ref="J24" r:id="rId72" display="miriamzperez@gmail.com"/>
    <hyperlink ref="I24" r:id="rId73" display="www.feministing.com"/>
    <hyperlink ref="J20" r:id="rId74" display="julie@democracynow.org"/>
    <hyperlink ref="J32" r:id="rId75" display="cgiller@grist.org"/>
    <hyperlink ref="J30" r:id="rId76" display="frazer@newslet.com"/>
    <hyperlink ref="J36" r:id="rId77" display="lrudman@radioproject.org"/>
    <hyperlink ref="J56" r:id="rId78" display="sharmini@therealnews.com"/>
    <hyperlink ref="J65" r:id="rId79" display="mfavreau@thenewpress.com"/>
    <hyperlink ref="J60" r:id="rId80" display="andrew@talkingpointsmemo.com"/>
    <hyperlink ref="J81" r:id="rId81" display="julie@womensmediacenter.com"/>
    <hyperlink ref="J66" r:id="rId82" display="dfrench@rnntv.com"/>
    <hyperlink ref="I14" r:id="rId83" display="www.americanprogress.org"/>
    <hyperlink ref="I15" r:id="rId84" display="www.movingideas.org"/>
    <hyperlink ref="J75" r:id="rId85" display="kendel@truthout.org"/>
    <hyperlink ref="I75" r:id="rId86" display="www.truthout.com"/>
    <hyperlink ref="I22" r:id="rId87" display="www.earthislandjournal.org"/>
    <hyperlink ref="J22" r:id="rId88" display="maureenmitra@earthisland.org"/>
    <hyperlink ref="J23" r:id="rId89" display="schneidA@newschool.edu"/>
    <hyperlink ref="J48" r:id="rId90" display="ehoffner@orionmagazine.org"/>
    <hyperlink ref="J17" r:id="rId91" display="mbaldwin@chelseagreen.com"/>
    <hyperlink ref="J57" r:id="rId92" display="jacobsonjodi@gmail.com"/>
    <hyperlink ref="J80" r:id="rId93" display="wnorris@westerncitizen.com"/>
    <hyperlink ref="J35" r:id="rId94" display="thalif@aol.com"/>
    <hyperlink ref="J62" r:id="rId95" display="kkelly@chicagoreporter.com"/>
    <hyperlink ref="J37" r:id="rId96" display="kspillar@feminist.org"/>
    <hyperlink ref="J14" r:id="rId97" display="shilton@americanprogress.org"/>
    <hyperlink ref="J15" r:id="rId98" display="joe@care2team.com"/>
    <hyperlink ref="J61" r:id="rId99" display="rboriskin@prospect.org"/>
    <hyperlink ref="J78" r:id="rId100" display="dschimke@ogdenpubs.com"/>
    <hyperlink ref="I55" r:id="rId101" display="www.urbanhabitat.org"/>
    <hyperlink ref="I26" r:id="rId102" display="www.dissentmagazine.org"/>
    <hyperlink ref="J26" r:id="rId103" display="phillips@dissentmagazine.org"/>
    <hyperlink ref="I49" r:id="rId104" display="http://gregpalast.com"/>
    <hyperlink ref="J49" r:id="rId105" display="zdroberts@gmail.com"/>
    <hyperlink ref="J54" r:id="rId106" display="kim@rabble.ca"/>
    <hyperlink ref="I54" r:id="rId107" display="www.rabble.com"/>
    <hyperlink ref="J55" r:id="rId108" display="bjc@urbanhabitat.org"/>
    <hyperlink ref="I35" r:id="rId109" display="ipsun@aol.com"/>
    <hyperlink ref="I48" r:id="rId110" display="www.orionmagazine.org"/>
    <hyperlink ref="I40" r:id="rId111" display="www.linktv.org"/>
    <hyperlink ref="J40" r:id="rId112" display="lbrenner@linktv.org"/>
    <hyperlink ref="I42" r:id="rId113" display="www.nationinstitute.org"/>
    <hyperlink ref="J42" r:id="rId114" display="tanya@nationinstitute.org"/>
    <hyperlink ref="J50" r:id="rId115" display="gwolf@yesmagazine.org"/>
    <hyperlink ref="J9" r:id="rId116" display="dzeck@mediaforum.org"/>
    <hyperlink ref="I9" r:id="rId117" display="www.mediaforum.org"/>
    <hyperlink ref="J73" r:id="rId118" display="louise@thomhartmann.com"/>
    <hyperlink ref="I43" r:id="rId119" display="www.news.newamericamedia.org"/>
    <hyperlink ref="J43" r:id="rId120" display="rvizcarra@newamericamedia.org"/>
    <hyperlink ref="J53" r:id="rId121" display="pra@publiceye.org"/>
    <hyperlink ref="I53" r:id="rId122" display="www.publiceye.org"/>
  </hyperlinks>
  <printOptions gridLines="1"/>
  <pageMargins left="0.15" right="0.15" top="1" bottom="1" header="0.5" footer="0.5"/>
  <pageSetup fitToHeight="2" fitToWidth="2" orientation="landscape" scale="72"/>
  <legacyDrawing r:id="rId1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Dylan DiSalvio</dc:creator>
  <cp:keywords/>
  <dc:description/>
  <cp:lastModifiedBy>Jo Ellen Green Kaiser</cp:lastModifiedBy>
  <cp:lastPrinted>2012-02-14T18:37:49Z</cp:lastPrinted>
  <dcterms:created xsi:type="dcterms:W3CDTF">2008-05-20T18:13:43Z</dcterms:created>
  <dcterms:modified xsi:type="dcterms:W3CDTF">2012-08-22T19:59:06Z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