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2820" windowHeight="14960" tabRatio="500" activeTab="0"/>
  </bookViews>
  <sheets>
    <sheet name="Aging" sheetId="1" r:id="rId1"/>
  </sheets>
  <definedNames>
    <definedName name="_xlnm.Print_Area" localSheetId="0">'Aging'!$A$1:$T$73</definedName>
  </definedNames>
  <calcPr fullCalcOnLoad="1"/>
</workbook>
</file>

<file path=xl/comments1.xml><?xml version="1.0" encoding="utf-8"?>
<comments xmlns="http://schemas.openxmlformats.org/spreadsheetml/2006/main">
  <authors>
    <author>kmedford</author>
  </authors>
  <commentList>
    <comment ref="T6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1904205 TMC</t>
        </r>
      </text>
    </comment>
    <comment ref="N3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Great. And as an FYI, National Radio Project helped with Live From Main St. fundraising in exchange for their 2008 dues. They're also set on that front. 
E-mailed received from Erin Apolgreen 6/18/09 - 8:45 a.m.
</t>
        </r>
      </text>
    </comment>
    <comment ref="A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Q18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 Polgreen's e-mail of 7/20/09 - Chelsea Green has returned to the TMC.
Invoice sent to Makenna Goodman, 7/20/09</t>
        </r>
      </text>
    </comment>
    <comment ref="T35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MB's 7/21/09 e-mail, transaction completed in April 2009
</t>
        </r>
      </text>
    </comment>
    <comment ref="B3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510-251-1332, Ext. 105
510-459-8558</t>
        </r>
      </text>
    </comment>
    <comment ref="T49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Paid via American Express on 12/8/09
KM 12/8/09</t>
        </r>
      </text>
    </comment>
    <comment ref="A4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62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11/19/10 - 7:27 am memo - One World US and Talking Points Memo are no longer members.
KM - 11/22/10</t>
        </r>
      </text>
    </comment>
    <comment ref="A50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Per Erin's 11/30/10 e-mail, RNN is no longer a part of TMC,
KM 12/3/10</t>
        </r>
      </text>
    </comment>
    <comment ref="W44" authorId="0">
      <text>
        <r>
          <rPr>
            <b/>
            <sz val="8"/>
            <rFont val="Tahoma"/>
            <family val="2"/>
          </rPr>
          <t>kmedford:</t>
        </r>
        <r>
          <rPr>
            <sz val="8"/>
            <rFont val="Tahoma"/>
            <family val="2"/>
          </rPr>
          <t xml:space="preserve">
Check #3623 received 3/2/11, $75.00 (dated 12/9/10!)
Check #3688 received 12/28/10, $75.00</t>
        </r>
      </text>
    </comment>
  </commentList>
</comments>
</file>

<file path=xl/sharedStrings.xml><?xml version="1.0" encoding="utf-8"?>
<sst xmlns="http://schemas.openxmlformats.org/spreadsheetml/2006/main" count="516" uniqueCount="391">
  <si>
    <t>Pacifica Reports Against Censorsh dba Free Speech Radio News</t>
  </si>
  <si>
    <t>1929 Martin Luther King Jr. Way</t>
  </si>
  <si>
    <t>222 Sutter St, Ste 600</t>
  </si>
  <si>
    <t>Campus Progress/The Center for American Progress</t>
  </si>
  <si>
    <t>Kay Steiger</t>
  </si>
  <si>
    <t>www.americanprogress.org</t>
  </si>
  <si>
    <t>ksteiger@americanprogress.org/kay.steiger@gmail.com</t>
  </si>
  <si>
    <t>PO Box 170577</t>
  </si>
  <si>
    <t>Care2</t>
  </si>
  <si>
    <t>DELETED FOR 2009 - Wiretap (2 08 payments made-$50 and $200)</t>
  </si>
  <si>
    <t>Truthout</t>
  </si>
  <si>
    <t>Maya Schenwar</t>
  </si>
  <si>
    <t>PO Box 276414</t>
  </si>
  <si>
    <t>(847) 525-3531</t>
  </si>
  <si>
    <t>Sacramento</t>
  </si>
  <si>
    <t>www.truthout.com</t>
  </si>
  <si>
    <t>maya@truthout.org</t>
  </si>
  <si>
    <t>Earth Island Institute</t>
  </si>
  <si>
    <t>David Brower Center, 2150 Allston Way, Suite 460</t>
  </si>
  <si>
    <t>Berkeley</t>
  </si>
  <si>
    <t>415-341-6350</t>
  </si>
  <si>
    <t>awestervelt@earthisland.org</t>
  </si>
  <si>
    <t>www.earthislandjournal.org</t>
  </si>
  <si>
    <t>Amy Westervelt</t>
  </si>
  <si>
    <t>RNN WRnn TV ASSoc. LTC partnership</t>
  </si>
  <si>
    <t>Noel Rabbinowitz</t>
  </si>
  <si>
    <t>(510) 290-5045</t>
  </si>
  <si>
    <t>nrabinowitz@arc.org</t>
  </si>
  <si>
    <t>Center for Independent Media aka Amer. Ind. News Net.</t>
  </si>
  <si>
    <t>2201 P Street, NW</t>
  </si>
  <si>
    <t>20037-1033</t>
  </si>
  <si>
    <t>1333 H Street, NW, 10th Floor</t>
  </si>
  <si>
    <t>Feet In Two Worlds/The New School</t>
  </si>
  <si>
    <t>Anna Schneider</t>
  </si>
  <si>
    <t>72 Fifth Ave., 10th Floor</t>
  </si>
  <si>
    <t>212-229-5400x 1206</t>
  </si>
  <si>
    <t>schneidA@newschool.edu</t>
  </si>
  <si>
    <t>Orion Magazine</t>
  </si>
  <si>
    <t>Scott Walker</t>
  </si>
  <si>
    <t>187 Main Street</t>
  </si>
  <si>
    <t>Great Barrington</t>
  </si>
  <si>
    <t>01230</t>
  </si>
  <si>
    <t>(413) 672-1656</t>
  </si>
  <si>
    <t>swalker@orionmagazine.org</t>
  </si>
  <si>
    <t>Margo Baldwin</t>
  </si>
  <si>
    <t>mbaldwin@chelseagreen.com</t>
  </si>
  <si>
    <t>(802) 295-6300x102</t>
  </si>
  <si>
    <t>RH Reality Check/Better World Fund</t>
  </si>
  <si>
    <t>Jodi Jacobson</t>
  </si>
  <si>
    <t xml:space="preserve">6710 Allegheny Avenue </t>
  </si>
  <si>
    <t>Tacoma Park</t>
  </si>
  <si>
    <t>MD</t>
  </si>
  <si>
    <t>jacobsonjodi@gmail.com</t>
  </si>
  <si>
    <t>Western Citizen</t>
  </si>
  <si>
    <t>Wendy Norris</t>
  </si>
  <si>
    <t>734 Homer Avenue</t>
  </si>
  <si>
    <t>Palo Alto</t>
  </si>
  <si>
    <t>(720) 281-9378</t>
  </si>
  <si>
    <t>wnorris@westerncitizen.com</t>
  </si>
  <si>
    <t>Inter Press Service (IPS North America, Inc.)</t>
  </si>
  <si>
    <t>Katherine Stapp</t>
  </si>
  <si>
    <t>United Nations, Room L214</t>
  </si>
  <si>
    <t>(212) 751-3255</t>
  </si>
  <si>
    <t>ipsun@aol.com</t>
  </si>
  <si>
    <t>The Chicago Reporter</t>
  </si>
  <si>
    <t>Kimberlei Kelly</t>
  </si>
  <si>
    <t>332 S. Michigan Avenue</t>
  </si>
  <si>
    <t>(312) 673-3838</t>
  </si>
  <si>
    <t>kkelly@chicagoreporter.com</t>
  </si>
  <si>
    <t>Kathy Spillar</t>
  </si>
  <si>
    <t>433 South Beverly Drive</t>
  </si>
  <si>
    <t>Beverly Hills</t>
  </si>
  <si>
    <t>(310) 556-2500 X 102</t>
  </si>
  <si>
    <t>kspillar@feminist.org</t>
  </si>
  <si>
    <t>898-53rd Street</t>
  </si>
  <si>
    <t>(312) 841-0553</t>
  </si>
  <si>
    <t>Susan E. Mernit (dues for Oakland Local)</t>
  </si>
  <si>
    <t>dhazen@alternet.org</t>
  </si>
  <si>
    <t>jvondeling@bkpub.com</t>
  </si>
  <si>
    <t>(415) 743-6461</t>
  </si>
  <si>
    <t>Johanna Vondeling</t>
  </si>
  <si>
    <t>helen@namac.org;jack@namac.org</t>
  </si>
  <si>
    <t>415431-1391 x301 (hdm), x304 (jw)</t>
  </si>
  <si>
    <t>145 Ninth St., Ste 102</t>
  </si>
  <si>
    <t>Teresa Stack</t>
  </si>
  <si>
    <t>tstack@thenation.com</t>
  </si>
  <si>
    <t>(415) 248-3950 ext 113</t>
  </si>
  <si>
    <t>Fassil Gebretsakik</t>
  </si>
  <si>
    <t>901 Battery Street, Ste. 308</t>
  </si>
  <si>
    <t>fayele@linktv.org</t>
  </si>
  <si>
    <t>529 14th Street, N.W., National Press Building, Ste. 1071</t>
  </si>
  <si>
    <t>Invoice Date</t>
  </si>
  <si>
    <t>jimmil@sbcglobal.net</t>
  </si>
  <si>
    <t>Jim Miller</t>
  </si>
  <si>
    <t>Feministing</t>
  </si>
  <si>
    <t>miriamzperez@gmail.com</t>
  </si>
  <si>
    <t>www.feministing.com</t>
  </si>
  <si>
    <t>Julie Crosby</t>
  </si>
  <si>
    <t>julie@democracynow.org</t>
  </si>
  <si>
    <t>Rory O'Connor</t>
  </si>
  <si>
    <t>Chip Giller</t>
  </si>
  <si>
    <t>cgiller@grist.org</t>
  </si>
  <si>
    <t>Phillip Frazer</t>
  </si>
  <si>
    <t>frazer@newslet.com</t>
  </si>
  <si>
    <t>Dan Dineen or Joel Bleifuss</t>
  </si>
  <si>
    <t>dan@inthese times.com or jbleifuss@inthesetimes.com</t>
  </si>
  <si>
    <t>Lisa Rudman</t>
  </si>
  <si>
    <t>lrudman@radioproject.org</t>
  </si>
  <si>
    <t>Jeffrey Allen</t>
  </si>
  <si>
    <t>Jeffrey.Allen@oneworld.net</t>
  </si>
  <si>
    <t>Geraldine Cahill</t>
  </si>
  <si>
    <t>geraldine@therealnews.com</t>
  </si>
  <si>
    <t>Marc Favreau</t>
  </si>
  <si>
    <t>mfavreau@thenewpress.com</t>
  </si>
  <si>
    <t>Cenk Uygur</t>
  </si>
  <si>
    <t>theyoungturk@yahoo.com</t>
  </si>
  <si>
    <t>Andrew Golis</t>
  </si>
  <si>
    <t>andrew@talkingpointsmemo.com</t>
  </si>
  <si>
    <t>Carl Iseli</t>
  </si>
  <si>
    <t>carl@washingtonmonthly.com</t>
  </si>
  <si>
    <t>Deleted for 2009 - Moving Ideas, a project of Care2</t>
  </si>
  <si>
    <t>Miriam Perez</t>
  </si>
  <si>
    <t>Rafi Vizcarra</t>
  </si>
  <si>
    <t>rvizcarra@newamericamedia.org</t>
  </si>
  <si>
    <t>Helen DeMichiel &amp; Jack Walsh</t>
  </si>
  <si>
    <t>glenda@womensmediacenter.com</t>
  </si>
  <si>
    <t xml:space="preserve">151 West 25th Street, #12F </t>
  </si>
  <si>
    <t>dfrench@rnntv.com</t>
  </si>
  <si>
    <t>New Voices in Independent Journalism now known as the G.W. Williams Center for Independent Journalism</t>
  </si>
  <si>
    <t>Chelsea Green Publishing Co.</t>
  </si>
  <si>
    <t>White River Junction</t>
  </si>
  <si>
    <t>Totals</t>
  </si>
  <si>
    <t>DELETED FOR 2009 - Warandpiece.com</t>
  </si>
  <si>
    <t>DELETED FOR 2009 - Sojourners</t>
  </si>
  <si>
    <t>DELETED FOR 2009 - Raw Story</t>
  </si>
  <si>
    <t>DELETED FOR 2009 - South End Press</t>
  </si>
  <si>
    <t>DELETED FOR 2009 - High Country News</t>
  </si>
  <si>
    <t>DELETED FOR 2009 - Mike Papantonio-GoLeft TV</t>
  </si>
  <si>
    <t>DELETED FOR 2009 - Working Assets</t>
  </si>
  <si>
    <t xml:space="preserve">DELETED FOR 2009 - The American News Project/Huffington Post Investigative Fund Beginning 2010  </t>
  </si>
  <si>
    <t xml:space="preserve"> P.O. Box 44099</t>
  </si>
  <si>
    <t>CO</t>
  </si>
  <si>
    <t>575 Eighth Ave., 22nd Fl</t>
  </si>
  <si>
    <t>710 Second Avenue, Ste 860</t>
  </si>
  <si>
    <t>WA</t>
  </si>
  <si>
    <t>119 Grand Ave.,  PO Box 1090</t>
  </si>
  <si>
    <t>2040 N. Milwaukee Ave.</t>
  </si>
  <si>
    <t>IL</t>
  </si>
  <si>
    <t>180 Marguerite Ave.</t>
  </si>
  <si>
    <t>P.O. Box 12308</t>
  </si>
  <si>
    <t>FL</t>
  </si>
  <si>
    <t>32591-2308</t>
  </si>
  <si>
    <t>222 Sutter St, Ste 600</t>
  </si>
  <si>
    <t>275 Shoreline Drive, Ste 600</t>
  </si>
  <si>
    <t>1714 Franklin Street #100-251</t>
  </si>
  <si>
    <t>275 9th St.</t>
  </si>
  <si>
    <t>DC</t>
  </si>
  <si>
    <t>P.O. Box 10818</t>
  </si>
  <si>
    <t>3980 Broadway St., Ste 103  Box 139</t>
  </si>
  <si>
    <t>PO Box 21050</t>
  </si>
  <si>
    <t>P.O. Box 68512  360A Bloor Street West</t>
  </si>
  <si>
    <t>M5S 3C9</t>
  </si>
  <si>
    <t>800 Westchester Avenue, Ste S-640</t>
  </si>
  <si>
    <t>3333 14th St. NW, Ste 200</t>
  </si>
  <si>
    <t>7 Brookline Street, Ste 1</t>
  </si>
  <si>
    <t>MA</t>
  </si>
  <si>
    <t>2139-4146</t>
  </si>
  <si>
    <t>307 West 7th St</t>
  </si>
  <si>
    <t>TX</t>
  </si>
  <si>
    <t>1050 17th Street NW, Ste 550</t>
  </si>
  <si>
    <t>Washington</t>
  </si>
  <si>
    <t>1710 Rhode Island Ave NW, 12th Fl</t>
  </si>
  <si>
    <t>33 Irving Place, 8th Fl</t>
  </si>
  <si>
    <t>38 Greene St., 4th Fl</t>
  </si>
  <si>
    <t>409 East Main Street</t>
  </si>
  <si>
    <t>WI</t>
  </si>
  <si>
    <t>6363 Wilshire Blvd., ste 301</t>
  </si>
  <si>
    <t>90048-5726</t>
  </si>
  <si>
    <t>PO Box 490  Old Chelsea Station</t>
  </si>
  <si>
    <t>1158 26th St. #443</t>
  </si>
  <si>
    <t>New York</t>
  </si>
  <si>
    <t>101 Market St., Ste 700</t>
  </si>
  <si>
    <t>94014-2916</t>
  </si>
  <si>
    <t>Philadelphia</t>
  </si>
  <si>
    <t>San Francisco</t>
  </si>
  <si>
    <t>Los Angeles</t>
  </si>
  <si>
    <t>Culver City</t>
  </si>
  <si>
    <t>Oakland</t>
  </si>
  <si>
    <t>Denver</t>
  </si>
  <si>
    <t>Seattle</t>
  </si>
  <si>
    <t>Paonia</t>
  </si>
  <si>
    <t>Chicago</t>
  </si>
  <si>
    <t>Mill Valley</t>
  </si>
  <si>
    <t>Pensacola</t>
  </si>
  <si>
    <t>Redwood City</t>
  </si>
  <si>
    <t>Bainbridge Island</t>
  </si>
  <si>
    <t>Boulder</t>
  </si>
  <si>
    <t>Toronto</t>
  </si>
  <si>
    <t>Rye Brook</t>
  </si>
  <si>
    <t>Cambridge</t>
  </si>
  <si>
    <t>Austin</t>
  </si>
  <si>
    <t>Madison</t>
  </si>
  <si>
    <t>Santa Monica</t>
  </si>
  <si>
    <t>npenniman@newsproject.org</t>
  </si>
  <si>
    <t>Nick Penniman</t>
  </si>
  <si>
    <t>Phone</t>
  </si>
  <si>
    <t>(212) 871-8290</t>
  </si>
  <si>
    <t>(323) 662-1180</t>
  </si>
  <si>
    <t>(800) 525-8212</t>
  </si>
  <si>
    <t xml:space="preserve"> (303) 442-8445 ext. 0</t>
  </si>
  <si>
    <t>(212) 741-2365</t>
  </si>
  <si>
    <t>(323) 866-8201</t>
  </si>
  <si>
    <t>(202) 393-5155</t>
  </si>
  <si>
    <t>(415) 321-1763</t>
  </si>
  <si>
    <t>(212) 563-0680</t>
  </si>
  <si>
    <t>(608) 251-0185</t>
  </si>
  <si>
    <t>(202) 955-6460 ext. 222</t>
  </si>
  <si>
    <t>Madeleine Buckingham</t>
  </si>
  <si>
    <t>ONT</t>
  </si>
  <si>
    <t>mbuckingham@motherjones.com</t>
  </si>
  <si>
    <t>(415) 321-1733</t>
  </si>
  <si>
    <t>Matthew Rothschild</t>
  </si>
  <si>
    <t>(206) 218-6094</t>
  </si>
  <si>
    <t>Laura Rozen</t>
  </si>
  <si>
    <t>Inv. Date</t>
  </si>
  <si>
    <t>Date Paid</t>
  </si>
  <si>
    <t>(213) 625-0787</t>
  </si>
  <si>
    <t>411 Main Street, Suite 307</t>
  </si>
  <si>
    <t>St. Paul</t>
  </si>
  <si>
    <t>MN</t>
  </si>
  <si>
    <t>(651) 224-2479</t>
  </si>
  <si>
    <t>77 Federal St., 2nd Floor</t>
  </si>
  <si>
    <t>(415) 284-1420</t>
  </si>
  <si>
    <t>www.afronetizen.com</t>
  </si>
  <si>
    <t>www.airamerica.com</t>
  </si>
  <si>
    <t>www.mediaforum.org</t>
  </si>
  <si>
    <t>www.alternet.org</t>
  </si>
  <si>
    <t>www.balconyfilms.com</t>
  </si>
  <si>
    <t>www.bkpub.com</t>
  </si>
  <si>
    <t>www.bravenewfilms.org</t>
  </si>
  <si>
    <t>www.betterworldfund.org/</t>
  </si>
  <si>
    <t>www.newjournalist.org</t>
  </si>
  <si>
    <t>www.chelseagreen.com</t>
  </si>
  <si>
    <t>www.colorlines.com</t>
  </si>
  <si>
    <t>www.democracynow.org</t>
  </si>
  <si>
    <t>www.freespeech.org</t>
  </si>
  <si>
    <t>www.globalvision.org</t>
  </si>
  <si>
    <t>www.grist.org</t>
  </si>
  <si>
    <t>www.hightowerlowdown.org</t>
  </si>
  <si>
    <t>www.hcn.org</t>
  </si>
  <si>
    <t>www.inthesetimes.com</t>
  </si>
  <si>
    <t>www.linktv.org</t>
  </si>
  <si>
    <t>www.mediaventure.org</t>
  </si>
  <si>
    <t>www.goleft.tv</t>
  </si>
  <si>
    <t>www.motherjones.com</t>
  </si>
  <si>
    <t>www.movingideas.org</t>
  </si>
  <si>
    <t>www.msmagazine.com</t>
  </si>
  <si>
    <t>www.NAMAC.org</t>
  </si>
  <si>
    <t>www.radioproject.org</t>
  </si>
  <si>
    <t>www.news.newamericamedia.org</t>
  </si>
  <si>
    <t>www.oneworld.net</t>
  </si>
  <si>
    <t>www.yesmagazine.org</t>
  </si>
  <si>
    <t>www.publicnewsservice.org</t>
  </si>
  <si>
    <t>www.rawstory.com</t>
  </si>
  <si>
    <t>www.therealnews.com</t>
  </si>
  <si>
    <t>www.rhrealitycheck.org</t>
  </si>
  <si>
    <t>www.sojo.net</t>
  </si>
  <si>
    <t>www.southendpress.org</t>
  </si>
  <si>
    <t>www.talkingpointsmemo.com</t>
  </si>
  <si>
    <t>www.texasobserver.org</t>
  </si>
  <si>
    <t>www.americannewsproject.com</t>
  </si>
  <si>
    <t>www.prospect.org</t>
  </si>
  <si>
    <t>www.thenation.com</t>
  </si>
  <si>
    <t>www.thenewpress.com</t>
  </si>
  <si>
    <t>www.progressive.org</t>
  </si>
  <si>
    <t>www.theuptake.org</t>
  </si>
  <si>
    <t>www.theyoungturks.com</t>
  </si>
  <si>
    <t>www.truthdig.com</t>
  </si>
  <si>
    <t>www.warandpiece.com</t>
  </si>
  <si>
    <t>www.washingtonmonthly.com</t>
  </si>
  <si>
    <t>www.wiretapmag.org</t>
  </si>
  <si>
    <t>www.womensmediacenter.com</t>
  </si>
  <si>
    <t>www.laborradio.org</t>
  </si>
  <si>
    <t>www.workingassets.com</t>
  </si>
  <si>
    <t>Workers Independent News/Diversified Media Enterprises</t>
  </si>
  <si>
    <t>zkaufman@truthdig.com</t>
  </si>
  <si>
    <t>Zuade Kaufman</t>
  </si>
  <si>
    <t>www.tidescenter.org/projects-impact/project-directory/project-directory-single/project/00650000008iDclAAE/index.html</t>
  </si>
  <si>
    <t>Charlie Kireker</t>
  </si>
  <si>
    <t>TPM Media LLC</t>
  </si>
  <si>
    <t>City</t>
  </si>
  <si>
    <t>State</t>
  </si>
  <si>
    <t>Zip</t>
  </si>
  <si>
    <t>314 Wadsworth Ave.</t>
  </si>
  <si>
    <t>PA</t>
  </si>
  <si>
    <t>641 Avenue of the Americas, 4th Fl</t>
  </si>
  <si>
    <t>NY</t>
  </si>
  <si>
    <t>CA</t>
  </si>
  <si>
    <t>10100 Santa Monica Blvd., Ste 1050</t>
  </si>
  <si>
    <t>235 Montgomery St., Ste 650</t>
  </si>
  <si>
    <t>1800 Massachusetts Avenue</t>
  </si>
  <si>
    <t>10510 Culver Blvd.</t>
  </si>
  <si>
    <t>1825 Connecticut Av NW, Ste 625</t>
  </si>
  <si>
    <t>85 North Main Street, ste 120</t>
  </si>
  <si>
    <t>VT</t>
  </si>
  <si>
    <t>900 Alice St, Ste 400</t>
  </si>
  <si>
    <t>100 Lafayette St., Ste 604</t>
  </si>
  <si>
    <t>10013-4400</t>
  </si>
  <si>
    <t>Lark Corbeil</t>
  </si>
  <si>
    <t>lark@rmci.net</t>
  </si>
  <si>
    <t>National Radio Project/International Media Project</t>
  </si>
  <si>
    <t>Ms. Magazine/Liberty Media for Women</t>
  </si>
  <si>
    <t>Link Media</t>
  </si>
  <si>
    <t>Media Venture Collective/Brad De Graf</t>
  </si>
  <si>
    <t>N.A.M.A.C. (National Alliance for Media Arts &amp; Cultures)</t>
  </si>
  <si>
    <t>New America Media</t>
  </si>
  <si>
    <t>Positive Future/Yes</t>
  </si>
  <si>
    <t>Free Speech TV/Public Communicators, Inc.</t>
  </si>
  <si>
    <t>Public News Service</t>
  </si>
  <si>
    <t>PLEASE DO NOT CHANGE</t>
  </si>
  <si>
    <t>Real News/IWT</t>
  </si>
  <si>
    <t>The Nation</t>
  </si>
  <si>
    <t>The American Prospect</t>
  </si>
  <si>
    <t>The Progressive, Inc.</t>
  </si>
  <si>
    <t>The Young Turks LLC</t>
  </si>
  <si>
    <t>Truthdig</t>
  </si>
  <si>
    <t>Washington Monthly</t>
  </si>
  <si>
    <t>Better World Fund</t>
  </si>
  <si>
    <t>The New Press</t>
  </si>
  <si>
    <t>Contact Name</t>
  </si>
  <si>
    <t>Website</t>
  </si>
  <si>
    <t>Address</t>
  </si>
  <si>
    <t>Email</t>
  </si>
  <si>
    <t>roc@globalvision.org</t>
  </si>
  <si>
    <t>31-60</t>
  </si>
  <si>
    <t>1-30</t>
  </si>
  <si>
    <t>61-90</t>
  </si>
  <si>
    <t>91-120</t>
  </si>
  <si>
    <t>&gt;120</t>
  </si>
  <si>
    <t>TOTAL</t>
  </si>
  <si>
    <t>Owed</t>
  </si>
  <si>
    <t>Paid</t>
  </si>
  <si>
    <t>AlterNet/Independent Media Institute</t>
  </si>
  <si>
    <t>Women's Media Center</t>
  </si>
  <si>
    <t>In These Times/Institute for Public Affairs</t>
  </si>
  <si>
    <t>Days Outstanding</t>
  </si>
  <si>
    <t xml:space="preserve">MEMBER </t>
  </si>
  <si>
    <t>OWED</t>
  </si>
  <si>
    <t>2007</t>
  </si>
  <si>
    <t>2008</t>
  </si>
  <si>
    <t>2009</t>
  </si>
  <si>
    <t>2010</t>
  </si>
  <si>
    <t>2011</t>
  </si>
  <si>
    <t>Date</t>
  </si>
  <si>
    <t>Afro-Netizen/Visceral Ventures LLC</t>
  </si>
  <si>
    <t>Air America Media LLC</t>
  </si>
  <si>
    <t>ColorLines/Applied Research Center</t>
  </si>
  <si>
    <t>Barrett-Koehler Publisher, Inc.</t>
  </si>
  <si>
    <t>Brave New Films</t>
  </si>
  <si>
    <t>Democracy Now</t>
  </si>
  <si>
    <t>Mother Jones/Foundation for National Progress</t>
  </si>
  <si>
    <t>Globalvision, Inc.</t>
  </si>
  <si>
    <t>Grist.org</t>
  </si>
  <si>
    <t>Brad De Graf</t>
  </si>
  <si>
    <t>Mike Pantonio</t>
  </si>
  <si>
    <t>wnorris@coloradoconfidential.com</t>
  </si>
  <si>
    <t xml:space="preserve"> </t>
  </si>
  <si>
    <t>carltoncarl@gmail.com</t>
  </si>
  <si>
    <t>nvijdirector@gmail.com</t>
  </si>
  <si>
    <t>Paul Larmer</t>
  </si>
  <si>
    <t>paul@hcn.org</t>
  </si>
  <si>
    <t>Accounts Payable</t>
  </si>
  <si>
    <t>Texas Democracy Foundation/Texas Observer</t>
  </si>
  <si>
    <t>The UpTake</t>
  </si>
  <si>
    <t>jason.barnett@theuptake.org</t>
  </si>
  <si>
    <t>Jason Barnett</t>
  </si>
  <si>
    <t>American Forum</t>
  </si>
  <si>
    <t>Denice Zeck</t>
  </si>
  <si>
    <t>dzeck@mediaforum.org</t>
  </si>
  <si>
    <t>OneWorld US</t>
  </si>
  <si>
    <t>Kristina Rizga</t>
  </si>
  <si>
    <t>k.rizga@wiretapmag.org</t>
  </si>
  <si>
    <t>The Media Consortium Members -- Dues, Contact, and Aging</t>
  </si>
  <si>
    <t>Chris Rabb</t>
  </si>
  <si>
    <t>Julie Bergman-Sender</t>
  </si>
  <si>
    <t>Balcony Films</t>
  </si>
  <si>
    <t>Don Hazen</t>
  </si>
  <si>
    <t>Hightower Lowdown/Public Intelligence, Inc.</t>
  </si>
  <si>
    <t>laura@warandpiece.com</t>
  </si>
  <si>
    <t>Frank Emspak</t>
  </si>
  <si>
    <t>femspak@igc.org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</si>
</sst>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"/>
    <numFmt numFmtId="166" formatCode="[$-409]dddd\,\ mmmm\ dd\,\ yyyy"/>
    <numFmt numFmtId="167" formatCode="mm/dd/yy;@"/>
    <numFmt numFmtId="168" formatCode="mm/dd/yy"/>
    <numFmt numFmtId="169" formatCode="[&lt;=9999999]###\-####;\(###\)\ ###\-##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000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8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Verdan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thin"/>
      <right style="thin">
        <color indexed="10"/>
      </right>
      <top>
        <color indexed="63"/>
      </top>
      <bottom>
        <color indexed="63"/>
      </bottom>
    </border>
    <border>
      <left style="thin"/>
      <right style="thin">
        <color indexed="10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6" applyNumberFormat="0" applyFill="0" applyAlignment="0" applyProtection="0"/>
    <xf numFmtId="0" fontId="25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2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0" fillId="17" borderId="0" xfId="0" applyFill="1" applyAlignment="1">
      <alignment/>
    </xf>
    <xf numFmtId="49" fontId="0" fillId="17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left"/>
    </xf>
    <xf numFmtId="49" fontId="0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4" fontId="1" fillId="0" borderId="21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" fontId="0" fillId="0" borderId="0" xfId="0" applyNumberFormat="1" applyAlignment="1">
      <alignment/>
    </xf>
    <xf numFmtId="167" fontId="0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NumberFormat="1" applyFont="1" applyFill="1" applyBorder="1" applyAlignment="1" applyProtection="1">
      <alignment/>
      <protection/>
    </xf>
    <xf numFmtId="49" fontId="4" fillId="0" borderId="0" xfId="53" applyNumberFormat="1" applyBorder="1" applyAlignment="1" applyProtection="1">
      <alignment/>
      <protection/>
    </xf>
    <xf numFmtId="0" fontId="4" fillId="0" borderId="0" xfId="53" applyBorder="1" applyAlignment="1" applyProtection="1">
      <alignment/>
      <protection/>
    </xf>
    <xf numFmtId="0" fontId="4" fillId="0" borderId="0" xfId="53" applyFill="1" applyBorder="1" applyAlignment="1" applyProtection="1">
      <alignment/>
      <protection/>
    </xf>
    <xf numFmtId="0" fontId="4" fillId="0" borderId="0" xfId="53" applyNumberFormat="1" applyFill="1" applyBorder="1" applyAlignment="1" applyProtection="1">
      <alignment/>
      <protection/>
    </xf>
    <xf numFmtId="0" fontId="1" fillId="0" borderId="2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4" fontId="1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2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5" xfId="0" applyFont="1" applyBorder="1" applyAlignment="1">
      <alignment horizontal="left"/>
    </xf>
    <xf numFmtId="0" fontId="1" fillId="0" borderId="26" xfId="0" applyFon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4" fillId="0" borderId="25" xfId="53" applyNumberFormat="1" applyBorder="1" applyAlignment="1" applyProtection="1">
      <alignment/>
      <protection/>
    </xf>
    <xf numFmtId="0" fontId="0" fillId="0" borderId="25" xfId="0" applyBorder="1" applyAlignment="1">
      <alignment/>
    </xf>
    <xf numFmtId="0" fontId="4" fillId="0" borderId="25" xfId="53" applyBorder="1" applyAlignment="1" applyProtection="1">
      <alignment/>
      <protection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1" fillId="0" borderId="20" xfId="0" applyFont="1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>
      <alignment horizontal="right"/>
    </xf>
    <xf numFmtId="169" fontId="0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Fill="1" applyBorder="1" applyAlignment="1" applyProtection="1">
      <alignment horizontal="right"/>
      <protection/>
    </xf>
    <xf numFmtId="169" fontId="0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15" xfId="0" applyBorder="1" applyAlignment="1">
      <alignment horizontal="right"/>
    </xf>
    <xf numFmtId="0" fontId="3" fillId="0" borderId="0" xfId="0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0" xfId="0" applyNumberFormat="1" applyFont="1" applyBorder="1" applyAlignment="1">
      <alignment/>
    </xf>
    <xf numFmtId="49" fontId="9" fillId="0" borderId="29" xfId="0" applyNumberFormat="1" applyFont="1" applyBorder="1" applyAlignment="1">
      <alignment/>
    </xf>
    <xf numFmtId="49" fontId="9" fillId="0" borderId="30" xfId="0" applyNumberFormat="1" applyFont="1" applyBorder="1" applyAlignment="1">
      <alignment/>
    </xf>
    <xf numFmtId="49" fontId="9" fillId="0" borderId="30" xfId="0" applyNumberFormat="1" applyFont="1" applyBorder="1" applyAlignment="1">
      <alignment horizontal="right"/>
    </xf>
    <xf numFmtId="49" fontId="9" fillId="0" borderId="31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64" fontId="9" fillId="0" borderId="32" xfId="0" applyNumberFormat="1" applyFont="1" applyBorder="1" applyAlignment="1">
      <alignment/>
    </xf>
    <xf numFmtId="164" fontId="9" fillId="0" borderId="29" xfId="0" applyNumberFormat="1" applyFont="1" applyBorder="1" applyAlignment="1">
      <alignment/>
    </xf>
    <xf numFmtId="49" fontId="9" fillId="17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8" fillId="0" borderId="33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49" fontId="4" fillId="0" borderId="25" xfId="53" applyNumberFormat="1" applyFont="1" applyBorder="1" applyAlignment="1" applyProtection="1">
      <alignment/>
      <protection/>
    </xf>
    <xf numFmtId="164" fontId="9" fillId="18" borderId="10" xfId="0" applyNumberFormat="1" applyFont="1" applyFill="1" applyBorder="1" applyAlignment="1">
      <alignment/>
    </xf>
    <xf numFmtId="49" fontId="0" fillId="18" borderId="12" xfId="0" applyNumberFormat="1" applyFill="1" applyBorder="1" applyAlignment="1">
      <alignment/>
    </xf>
    <xf numFmtId="0" fontId="0" fillId="18" borderId="0" xfId="0" applyNumberFormat="1" applyFont="1" applyFill="1" applyBorder="1" applyAlignment="1" applyProtection="1">
      <alignment/>
      <protection/>
    </xf>
    <xf numFmtId="0" fontId="0" fillId="18" borderId="0" xfId="0" applyFill="1" applyAlignment="1">
      <alignment/>
    </xf>
    <xf numFmtId="0" fontId="0" fillId="18" borderId="0" xfId="0" applyFill="1" applyAlignment="1">
      <alignment horizontal="right"/>
    </xf>
    <xf numFmtId="0" fontId="4" fillId="18" borderId="0" xfId="53" applyNumberFormat="1" applyFill="1" applyBorder="1" applyAlignment="1" applyProtection="1">
      <alignment/>
      <protection/>
    </xf>
    <xf numFmtId="164" fontId="0" fillId="18" borderId="0" xfId="0" applyNumberFormat="1" applyFill="1" applyBorder="1" applyAlignment="1">
      <alignment/>
    </xf>
    <xf numFmtId="164" fontId="0" fillId="18" borderId="10" xfId="0" applyNumberFormat="1" applyFill="1" applyBorder="1" applyAlignment="1">
      <alignment/>
    </xf>
    <xf numFmtId="164" fontId="0" fillId="18" borderId="12" xfId="0" applyNumberFormat="1" applyFill="1" applyBorder="1" applyAlignment="1">
      <alignment/>
    </xf>
    <xf numFmtId="164" fontId="1" fillId="18" borderId="14" xfId="0" applyNumberFormat="1" applyFont="1" applyFill="1" applyBorder="1" applyAlignment="1">
      <alignment/>
    </xf>
    <xf numFmtId="1" fontId="0" fillId="18" borderId="0" xfId="0" applyNumberFormat="1" applyFill="1" applyAlignment="1">
      <alignment/>
    </xf>
    <xf numFmtId="167" fontId="0" fillId="18" borderId="0" xfId="0" applyNumberFormat="1" applyFont="1" applyFill="1" applyAlignment="1">
      <alignment horizontal="left"/>
    </xf>
    <xf numFmtId="49" fontId="0" fillId="18" borderId="0" xfId="0" applyNumberFormat="1" applyFill="1" applyBorder="1" applyAlignment="1">
      <alignment/>
    </xf>
    <xf numFmtId="169" fontId="0" fillId="18" borderId="0" xfId="0" applyNumberFormat="1" applyFont="1" applyFill="1" applyBorder="1" applyAlignment="1">
      <alignment horizontal="right"/>
    </xf>
    <xf numFmtId="0" fontId="4" fillId="18" borderId="0" xfId="53" applyFill="1" applyBorder="1" applyAlignment="1" applyProtection="1">
      <alignment/>
      <protection/>
    </xf>
    <xf numFmtId="49" fontId="0" fillId="18" borderId="25" xfId="0" applyNumberFormat="1" applyFill="1" applyBorder="1" applyAlignment="1">
      <alignment/>
    </xf>
    <xf numFmtId="49" fontId="4" fillId="18" borderId="25" xfId="53" applyNumberFormat="1" applyFill="1" applyBorder="1" applyAlignment="1" applyProtection="1">
      <alignment/>
      <protection/>
    </xf>
    <xf numFmtId="0" fontId="4" fillId="18" borderId="25" xfId="53" applyFill="1" applyBorder="1" applyAlignment="1" applyProtection="1">
      <alignment/>
      <protection/>
    </xf>
    <xf numFmtId="49" fontId="0" fillId="19" borderId="12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NumberFormat="1" applyFill="1" applyBorder="1" applyAlignment="1" applyProtection="1">
      <alignment/>
      <protection/>
    </xf>
    <xf numFmtId="49" fontId="0" fillId="19" borderId="25" xfId="0" applyNumberFormat="1" applyFill="1" applyBorder="1" applyAlignment="1">
      <alignment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2" xfId="0" applyNumberForma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0" fontId="0" fillId="19" borderId="0" xfId="0" applyFill="1" applyAlignment="1">
      <alignment/>
    </xf>
    <xf numFmtId="1" fontId="0" fillId="19" borderId="0" xfId="0" applyNumberFormat="1" applyFill="1" applyAlignment="1">
      <alignment/>
    </xf>
    <xf numFmtId="49" fontId="4" fillId="19" borderId="0" xfId="53" applyNumberFormat="1" applyFill="1" applyBorder="1" applyAlignment="1" applyProtection="1">
      <alignment/>
      <protection/>
    </xf>
    <xf numFmtId="49" fontId="4" fillId="19" borderId="25" xfId="53" applyNumberFormat="1" applyFill="1" applyBorder="1" applyAlignment="1" applyProtection="1">
      <alignment/>
      <protection/>
    </xf>
    <xf numFmtId="49" fontId="0" fillId="19" borderId="0" xfId="0" applyNumberFormat="1" applyFill="1" applyAlignment="1">
      <alignment/>
    </xf>
    <xf numFmtId="49" fontId="4" fillId="18" borderId="0" xfId="53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2" borderId="12" xfId="0" applyNumberFormat="1" applyFill="1" applyBorder="1" applyAlignment="1">
      <alignment/>
    </xf>
    <xf numFmtId="49" fontId="0" fillId="2" borderId="0" xfId="0" applyNumberFormat="1" applyFill="1" applyBorder="1" applyAlignment="1">
      <alignment/>
    </xf>
    <xf numFmtId="167" fontId="0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9" fontId="0" fillId="2" borderId="0" xfId="0" applyNumberFormat="1" applyFont="1" applyFill="1" applyBorder="1" applyAlignment="1" applyProtection="1">
      <alignment horizontal="right"/>
      <protection/>
    </xf>
    <xf numFmtId="0" fontId="4" fillId="2" borderId="0" xfId="53" applyFill="1" applyBorder="1" applyAlignment="1" applyProtection="1">
      <alignment/>
      <protection/>
    </xf>
    <xf numFmtId="49" fontId="4" fillId="2" borderId="25" xfId="53" applyNumberFormat="1" applyFill="1" applyBorder="1" applyAlignment="1" applyProtection="1">
      <alignment/>
      <protection/>
    </xf>
    <xf numFmtId="164" fontId="0" fillId="2" borderId="0" xfId="0" applyNumberFormat="1" applyFill="1" applyBorder="1" applyAlignment="1">
      <alignment/>
    </xf>
    <xf numFmtId="164" fontId="0" fillId="2" borderId="10" xfId="0" applyNumberFormat="1" applyFill="1" applyBorder="1" applyAlignment="1">
      <alignment/>
    </xf>
    <xf numFmtId="164" fontId="0" fillId="2" borderId="12" xfId="0" applyNumberFormat="1" applyFill="1" applyBorder="1" applyAlignment="1">
      <alignment/>
    </xf>
    <xf numFmtId="164" fontId="1" fillId="2" borderId="14" xfId="0" applyNumberFormat="1" applyFont="1" applyFill="1" applyBorder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74" fontId="0" fillId="2" borderId="0" xfId="0" applyNumberFormat="1" applyFill="1" applyAlignment="1">
      <alignment horizontal="right"/>
    </xf>
    <xf numFmtId="49" fontId="0" fillId="19" borderId="12" xfId="0" applyNumberFormat="1" applyFill="1" applyBorder="1" applyAlignment="1">
      <alignment/>
    </xf>
    <xf numFmtId="49" fontId="0" fillId="19" borderId="0" xfId="0" applyNumberFormat="1" applyFill="1" applyBorder="1" applyAlignment="1">
      <alignment/>
    </xf>
    <xf numFmtId="167" fontId="0" fillId="19" borderId="0" xfId="0" applyNumberFormat="1" applyFont="1" applyFill="1" applyAlignment="1">
      <alignment horizontal="left"/>
    </xf>
    <xf numFmtId="0" fontId="0" fillId="19" borderId="0" xfId="0" applyFill="1" applyAlignment="1">
      <alignment horizontal="right"/>
    </xf>
    <xf numFmtId="169" fontId="0" fillId="19" borderId="0" xfId="0" applyNumberFormat="1" applyFont="1" applyFill="1" applyBorder="1" applyAlignment="1">
      <alignment horizontal="right"/>
    </xf>
    <xf numFmtId="0" fontId="4" fillId="19" borderId="0" xfId="53" applyFill="1" applyBorder="1" applyAlignment="1" applyProtection="1">
      <alignment/>
      <protection/>
    </xf>
    <xf numFmtId="49" fontId="4" fillId="19" borderId="25" xfId="53" applyNumberFormat="1" applyFill="1" applyBorder="1" applyAlignment="1" applyProtection="1">
      <alignment/>
      <protection/>
    </xf>
    <xf numFmtId="164" fontId="0" fillId="19" borderId="0" xfId="0" applyNumberFormat="1" applyFill="1" applyBorder="1" applyAlignment="1">
      <alignment/>
    </xf>
    <xf numFmtId="164" fontId="0" fillId="19" borderId="10" xfId="0" applyNumberFormat="1" applyFill="1" applyBorder="1" applyAlignment="1">
      <alignment/>
    </xf>
    <xf numFmtId="164" fontId="0" fillId="19" borderId="12" xfId="0" applyNumberFormat="1" applyFill="1" applyBorder="1" applyAlignment="1">
      <alignment/>
    </xf>
    <xf numFmtId="164" fontId="1" fillId="19" borderId="14" xfId="0" applyNumberFormat="1" applyFont="1" applyFill="1" applyBorder="1" applyAlignment="1">
      <alignment/>
    </xf>
    <xf numFmtId="49" fontId="0" fillId="19" borderId="0" xfId="0" applyNumberFormat="1" applyFill="1" applyAlignment="1">
      <alignment/>
    </xf>
    <xf numFmtId="1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0" fillId="19" borderId="12" xfId="0" applyNumberFormat="1" applyFont="1" applyFill="1" applyBorder="1" applyAlignment="1">
      <alignment/>
    </xf>
    <xf numFmtId="0" fontId="0" fillId="19" borderId="0" xfId="0" applyNumberFormat="1" applyFont="1" applyFill="1" applyBorder="1" applyAlignment="1" applyProtection="1">
      <alignment/>
      <protection/>
    </xf>
    <xf numFmtId="0" fontId="0" fillId="19" borderId="0" xfId="0" applyFont="1" applyFill="1" applyAlignment="1">
      <alignment horizontal="right"/>
    </xf>
    <xf numFmtId="169" fontId="0" fillId="19" borderId="0" xfId="0" applyNumberFormat="1" applyFont="1" applyFill="1" applyBorder="1" applyAlignment="1" applyProtection="1">
      <alignment horizontal="right"/>
      <protection/>
    </xf>
    <xf numFmtId="0" fontId="12" fillId="19" borderId="0" xfId="53" applyFont="1" applyFill="1" applyBorder="1" applyAlignment="1" applyProtection="1">
      <alignment/>
      <protection/>
    </xf>
    <xf numFmtId="49" fontId="0" fillId="19" borderId="25" xfId="0" applyNumberFormat="1" applyFont="1" applyFill="1" applyBorder="1" applyAlignment="1">
      <alignment/>
    </xf>
    <xf numFmtId="164" fontId="0" fillId="19" borderId="0" xfId="0" applyNumberFormat="1" applyFont="1" applyFill="1" applyBorder="1" applyAlignment="1">
      <alignment/>
    </xf>
    <xf numFmtId="164" fontId="0" fillId="19" borderId="10" xfId="0" applyNumberFormat="1" applyFont="1" applyFill="1" applyBorder="1" applyAlignment="1">
      <alignment/>
    </xf>
    <xf numFmtId="164" fontId="0" fillId="19" borderId="12" xfId="0" applyNumberFormat="1" applyFont="1" applyFill="1" applyBorder="1" applyAlignment="1">
      <alignment/>
    </xf>
    <xf numFmtId="49" fontId="0" fillId="19" borderId="0" xfId="0" applyNumberFormat="1" applyFont="1" applyFill="1" applyAlignment="1">
      <alignment/>
    </xf>
    <xf numFmtId="1" fontId="0" fillId="19" borderId="0" xfId="0" applyNumberFormat="1" applyFont="1" applyFill="1" applyAlignment="1">
      <alignment/>
    </xf>
    <xf numFmtId="0" fontId="0" fillId="19" borderId="0" xfId="0" applyFont="1" applyFill="1" applyAlignment="1">
      <alignment/>
    </xf>
    <xf numFmtId="49" fontId="0" fillId="19" borderId="25" xfId="0" applyNumberFormat="1" applyFill="1" applyBorder="1" applyAlignment="1">
      <alignment/>
    </xf>
    <xf numFmtId="0" fontId="0" fillId="19" borderId="12" xfId="0" applyNumberFormat="1" applyFont="1" applyFill="1" applyBorder="1" applyAlignment="1" applyProtection="1">
      <alignment/>
      <protection/>
    </xf>
    <xf numFmtId="0" fontId="4" fillId="19" borderId="0" xfId="53" applyNumberFormat="1" applyFill="1" applyBorder="1" applyAlignment="1" applyProtection="1">
      <alignment/>
      <protection/>
    </xf>
    <xf numFmtId="0" fontId="0" fillId="19" borderId="25" xfId="0" applyFill="1" applyBorder="1" applyAlignment="1">
      <alignment/>
    </xf>
    <xf numFmtId="49" fontId="0" fillId="0" borderId="0" xfId="0" applyNumberFormat="1" applyFont="1" applyBorder="1" applyAlignment="1">
      <alignment/>
    </xf>
    <xf numFmtId="169" fontId="0" fillId="2" borderId="0" xfId="0" applyNumberFormat="1" applyFont="1" applyFill="1" applyBorder="1" applyAlignment="1">
      <alignment horizontal="right"/>
    </xf>
    <xf numFmtId="0" fontId="4" fillId="2" borderId="0" xfId="53" applyNumberFormat="1" applyFill="1" applyBorder="1" applyAlignment="1" applyProtection="1">
      <alignment/>
      <protection/>
    </xf>
    <xf numFmtId="49" fontId="0" fillId="2" borderId="25" xfId="0" applyNumberFormat="1" applyFill="1" applyBorder="1" applyAlignment="1">
      <alignment/>
    </xf>
    <xf numFmtId="0" fontId="0" fillId="19" borderId="0" xfId="0" applyNumberFormat="1" applyFont="1" applyFill="1" applyAlignment="1" applyProtection="1">
      <alignment/>
      <protection/>
    </xf>
    <xf numFmtId="14" fontId="0" fillId="0" borderId="10" xfId="0" applyNumberFormat="1" applyBorder="1" applyAlignment="1">
      <alignment/>
    </xf>
    <xf numFmtId="168" fontId="0" fillId="2" borderId="34" xfId="0" applyNumberFormat="1" applyFill="1" applyBorder="1" applyAlignment="1">
      <alignment/>
    </xf>
    <xf numFmtId="168" fontId="0" fillId="19" borderId="34" xfId="0" applyNumberFormat="1" applyFill="1" applyBorder="1" applyAlignment="1">
      <alignment/>
    </xf>
    <xf numFmtId="168" fontId="0" fillId="0" borderId="10" xfId="0" applyNumberFormat="1" applyFont="1" applyBorder="1" applyAlignment="1">
      <alignment/>
    </xf>
    <xf numFmtId="168" fontId="0" fillId="19" borderId="34" xfId="0" applyNumberFormat="1" applyFont="1" applyFill="1" applyBorder="1" applyAlignment="1">
      <alignment/>
    </xf>
    <xf numFmtId="14" fontId="9" fillId="0" borderId="32" xfId="0" applyNumberFormat="1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4" xfId="0" applyNumberFormat="1" applyBorder="1" applyAlignment="1">
      <alignment/>
    </xf>
    <xf numFmtId="164" fontId="0" fillId="18" borderId="34" xfId="0" applyNumberFormat="1" applyFill="1" applyBorder="1" applyAlignment="1">
      <alignment/>
    </xf>
    <xf numFmtId="164" fontId="0" fillId="2" borderId="34" xfId="0" applyNumberFormat="1" applyFill="1" applyBorder="1" applyAlignment="1">
      <alignment/>
    </xf>
    <xf numFmtId="164" fontId="0" fillId="19" borderId="34" xfId="0" applyNumberForma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4" fontId="9" fillId="0" borderId="36" xfId="0" applyNumberFormat="1" applyFont="1" applyBorder="1" applyAlignment="1">
      <alignment/>
    </xf>
    <xf numFmtId="14" fontId="0" fillId="0" borderId="34" xfId="0" applyNumberFormat="1" applyBorder="1" applyAlignment="1">
      <alignment/>
    </xf>
    <xf numFmtId="168" fontId="0" fillId="18" borderId="34" xfId="0" applyNumberFormat="1" applyFill="1" applyBorder="1" applyAlignment="1">
      <alignment/>
    </xf>
    <xf numFmtId="14" fontId="9" fillId="0" borderId="36" xfId="0" applyNumberFormat="1" applyFont="1" applyBorder="1" applyAlignment="1">
      <alignment/>
    </xf>
    <xf numFmtId="168" fontId="0" fillId="0" borderId="37" xfId="0" applyNumberFormat="1" applyFont="1" applyBorder="1" applyAlignment="1">
      <alignment/>
    </xf>
    <xf numFmtId="168" fontId="0" fillId="0" borderId="38" xfId="0" applyNumberFormat="1" applyBorder="1" applyAlignment="1">
      <alignment/>
    </xf>
    <xf numFmtId="168" fontId="0" fillId="18" borderId="38" xfId="0" applyNumberFormat="1" applyFill="1" applyBorder="1" applyAlignment="1">
      <alignment/>
    </xf>
    <xf numFmtId="168" fontId="0" fillId="2" borderId="38" xfId="0" applyNumberFormat="1" applyFill="1" applyBorder="1" applyAlignment="1">
      <alignment/>
    </xf>
    <xf numFmtId="168" fontId="0" fillId="19" borderId="38" xfId="0" applyNumberFormat="1" applyFill="1" applyBorder="1" applyAlignment="1">
      <alignment/>
    </xf>
    <xf numFmtId="168" fontId="0" fillId="0" borderId="38" xfId="0" applyNumberFormat="1" applyFont="1" applyBorder="1" applyAlignment="1">
      <alignment/>
    </xf>
    <xf numFmtId="168" fontId="0" fillId="19" borderId="38" xfId="0" applyNumberFormat="1" applyFont="1" applyFill="1" applyBorder="1" applyAlignment="1">
      <alignment/>
    </xf>
    <xf numFmtId="168" fontId="0" fillId="18" borderId="38" xfId="0" applyNumberFormat="1" applyFont="1" applyFill="1" applyBorder="1" applyAlignment="1">
      <alignment/>
    </xf>
    <xf numFmtId="168" fontId="0" fillId="19" borderId="38" xfId="0" applyNumberFormat="1" applyFont="1" applyFill="1" applyBorder="1" applyAlignment="1">
      <alignment/>
    </xf>
    <xf numFmtId="14" fontId="0" fillId="0" borderId="38" xfId="0" applyNumberFormat="1" applyFont="1" applyBorder="1" applyAlignment="1">
      <alignment/>
    </xf>
    <xf numFmtId="14" fontId="9" fillId="0" borderId="39" xfId="0" applyNumberFormat="1" applyFont="1" applyBorder="1" applyAlignment="1">
      <alignment/>
    </xf>
    <xf numFmtId="168" fontId="0" fillId="0" borderId="35" xfId="0" applyNumberFormat="1" applyFont="1" applyBorder="1" applyAlignment="1">
      <alignment/>
    </xf>
    <xf numFmtId="168" fontId="0" fillId="0" borderId="34" xfId="0" applyNumberFormat="1" applyFont="1" applyBorder="1" applyAlignment="1">
      <alignment/>
    </xf>
    <xf numFmtId="168" fontId="0" fillId="18" borderId="34" xfId="0" applyNumberFormat="1" applyFont="1" applyFill="1" applyBorder="1" applyAlignment="1">
      <alignment/>
    </xf>
    <xf numFmtId="168" fontId="0" fillId="2" borderId="34" xfId="0" applyNumberFormat="1" applyFont="1" applyFill="1" applyBorder="1" applyAlignment="1">
      <alignment/>
    </xf>
    <xf numFmtId="168" fontId="0" fillId="19" borderId="34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2" borderId="34" xfId="0" applyNumberFormat="1" applyFont="1" applyFill="1" applyBorder="1" applyAlignment="1">
      <alignment/>
    </xf>
    <xf numFmtId="164" fontId="9" fillId="18" borderId="34" xfId="0" applyNumberFormat="1" applyFont="1" applyFill="1" applyBorder="1" applyAlignment="1">
      <alignment/>
    </xf>
    <xf numFmtId="164" fontId="0" fillId="18" borderId="34" xfId="0" applyNumberFormat="1" applyFont="1" applyFill="1" applyBorder="1" applyAlignment="1">
      <alignment/>
    </xf>
    <xf numFmtId="164" fontId="0" fillId="19" borderId="34" xfId="0" applyNumberFormat="1" applyFont="1" applyFill="1" applyBorder="1" applyAlignment="1">
      <alignment/>
    </xf>
    <xf numFmtId="167" fontId="0" fillId="0" borderId="35" xfId="0" applyNumberFormat="1" applyBorder="1" applyAlignment="1">
      <alignment/>
    </xf>
    <xf numFmtId="167" fontId="0" fillId="0" borderId="34" xfId="0" applyNumberFormat="1" applyBorder="1" applyAlignment="1">
      <alignment/>
    </xf>
    <xf numFmtId="167" fontId="0" fillId="18" borderId="34" xfId="0" applyNumberFormat="1" applyFill="1" applyBorder="1" applyAlignment="1">
      <alignment/>
    </xf>
    <xf numFmtId="167" fontId="0" fillId="2" borderId="34" xfId="0" applyNumberFormat="1" applyFill="1" applyBorder="1" applyAlignment="1">
      <alignment/>
    </xf>
    <xf numFmtId="167" fontId="9" fillId="18" borderId="34" xfId="0" applyNumberFormat="1" applyFont="1" applyFill="1" applyBorder="1" applyAlignment="1">
      <alignment/>
    </xf>
    <xf numFmtId="167" fontId="0" fillId="19" borderId="34" xfId="0" applyNumberFormat="1" applyFill="1" applyBorder="1" applyAlignment="1">
      <alignment/>
    </xf>
    <xf numFmtId="167" fontId="0" fillId="19" borderId="34" xfId="0" applyNumberFormat="1" applyFont="1" applyFill="1" applyBorder="1" applyAlignment="1">
      <alignment/>
    </xf>
    <xf numFmtId="167" fontId="0" fillId="0" borderId="34" xfId="0" applyNumberFormat="1" applyFont="1" applyBorder="1" applyAlignment="1">
      <alignment/>
    </xf>
    <xf numFmtId="168" fontId="0" fillId="0" borderId="35" xfId="0" applyNumberFormat="1" applyBorder="1" applyAlignment="1">
      <alignment horizontal="center"/>
    </xf>
    <xf numFmtId="168" fontId="0" fillId="0" borderId="34" xfId="0" applyNumberFormat="1" applyBorder="1" applyAlignment="1">
      <alignment horizontal="center"/>
    </xf>
    <xf numFmtId="168" fontId="0" fillId="2" borderId="34" xfId="0" applyNumberFormat="1" applyFill="1" applyBorder="1" applyAlignment="1">
      <alignment horizontal="center"/>
    </xf>
    <xf numFmtId="168" fontId="0" fillId="19" borderId="34" xfId="0" applyNumberFormat="1" applyFill="1" applyBorder="1" applyAlignment="1">
      <alignment horizontal="center"/>
    </xf>
    <xf numFmtId="44" fontId="0" fillId="0" borderId="35" xfId="44" applyFont="1" applyBorder="1" applyAlignment="1">
      <alignment/>
    </xf>
    <xf numFmtId="44" fontId="0" fillId="0" borderId="34" xfId="44" applyFont="1" applyBorder="1" applyAlignment="1">
      <alignment/>
    </xf>
    <xf numFmtId="44" fontId="0" fillId="2" borderId="34" xfId="0" applyNumberFormat="1" applyFill="1" applyBorder="1" applyAlignment="1">
      <alignment horizontal="center"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44" fontId="0" fillId="19" borderId="34" xfId="44" applyFont="1" applyFill="1" applyBorder="1" applyAlignment="1">
      <alignment/>
    </xf>
    <xf numFmtId="14" fontId="0" fillId="0" borderId="35" xfId="0" applyNumberFormat="1" applyBorder="1" applyAlignment="1">
      <alignment/>
    </xf>
    <xf numFmtId="14" fontId="0" fillId="18" borderId="34" xfId="0" applyNumberFormat="1" applyFill="1" applyBorder="1" applyAlignment="1">
      <alignment/>
    </xf>
    <xf numFmtId="14" fontId="0" fillId="2" borderId="34" xfId="0" applyNumberFormat="1" applyFill="1" applyBorder="1" applyAlignment="1">
      <alignment/>
    </xf>
    <xf numFmtId="14" fontId="0" fillId="19" borderId="34" xfId="0" applyNumberFormat="1" applyFill="1" applyBorder="1" applyAlignment="1">
      <alignment/>
    </xf>
    <xf numFmtId="14" fontId="0" fillId="19" borderId="34" xfId="0" applyNumberFormat="1" applyFont="1" applyFill="1" applyBorder="1" applyAlignment="1">
      <alignment/>
    </xf>
    <xf numFmtId="0" fontId="0" fillId="2" borderId="0" xfId="0" applyNumberFormat="1" applyFont="1" applyFill="1" applyBorder="1" applyAlignment="1" applyProtection="1">
      <alignment/>
      <protection/>
    </xf>
    <xf numFmtId="0" fontId="4" fillId="2" borderId="25" xfId="53" applyFill="1" applyBorder="1" applyAlignment="1" applyProtection="1">
      <alignment/>
      <protection/>
    </xf>
    <xf numFmtId="168" fontId="0" fillId="2" borderId="38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6" fillId="2" borderId="0" xfId="0" applyFont="1" applyFill="1" applyAlignment="1">
      <alignment/>
    </xf>
    <xf numFmtId="14" fontId="0" fillId="2" borderId="0" xfId="0" applyNumberFormat="1" applyFill="1" applyAlignment="1">
      <alignment horizontal="left"/>
    </xf>
    <xf numFmtId="0" fontId="0" fillId="2" borderId="40" xfId="0" applyFill="1" applyBorder="1" applyAlignment="1">
      <alignment/>
    </xf>
    <xf numFmtId="0" fontId="3" fillId="2" borderId="12" xfId="0" applyFont="1" applyFill="1" applyBorder="1" applyAlignment="1">
      <alignment horizontal="left"/>
    </xf>
    <xf numFmtId="0" fontId="1" fillId="2" borderId="12" xfId="0" applyFont="1" applyFill="1" applyBorder="1" applyAlignment="1">
      <alignment/>
    </xf>
    <xf numFmtId="49" fontId="0" fillId="2" borderId="41" xfId="0" applyNumberFormat="1" applyFill="1" applyBorder="1" applyAlignment="1">
      <alignment/>
    </xf>
    <xf numFmtId="49" fontId="0" fillId="2" borderId="12" xfId="0" applyNumberFormat="1" applyFont="1" applyFill="1" applyBorder="1" applyAlignment="1">
      <alignment/>
    </xf>
    <xf numFmtId="49" fontId="9" fillId="2" borderId="29" xfId="0" applyNumberFormat="1" applyFont="1" applyFill="1" applyBorder="1" applyAlignment="1">
      <alignment/>
    </xf>
    <xf numFmtId="0" fontId="1" fillId="0" borderId="19" xfId="0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168" fontId="0" fillId="18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19" borderId="0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42" xfId="0" applyNumberFormat="1" applyBorder="1" applyAlignment="1">
      <alignment/>
    </xf>
    <xf numFmtId="164" fontId="0" fillId="18" borderId="42" xfId="0" applyNumberFormat="1" applyFill="1" applyBorder="1" applyAlignment="1">
      <alignment/>
    </xf>
    <xf numFmtId="164" fontId="0" fillId="2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2" xfId="0" applyNumberFormat="1" applyFill="1" applyBorder="1" applyAlignment="1">
      <alignment/>
    </xf>
    <xf numFmtId="164" fontId="0" fillId="19" borderId="42" xfId="0" applyNumberFormat="1" applyFill="1" applyBorder="1" applyAlignment="1">
      <alignment/>
    </xf>
    <xf numFmtId="164" fontId="0" fillId="0" borderId="44" xfId="0" applyNumberFormat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9" borderId="44" xfId="0" applyNumberFormat="1" applyFont="1" applyFill="1" applyBorder="1" applyAlignment="1">
      <alignment/>
    </xf>
    <xf numFmtId="164" fontId="0" fillId="19" borderId="44" xfId="0" applyNumberFormat="1" applyFill="1" applyBorder="1" applyAlignment="1">
      <alignment/>
    </xf>
    <xf numFmtId="164" fontId="0" fillId="18" borderId="44" xfId="0" applyNumberFormat="1" applyFill="1" applyBorder="1" applyAlignment="1">
      <alignment/>
    </xf>
    <xf numFmtId="164" fontId="0" fillId="2" borderId="44" xfId="0" applyNumberFormat="1" applyFill="1" applyBorder="1" applyAlignment="1">
      <alignment/>
    </xf>
    <xf numFmtId="164" fontId="9" fillId="0" borderId="45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4" fontId="0" fillId="2" borderId="10" xfId="0" applyNumberFormat="1" applyFill="1" applyBorder="1" applyAlignment="1">
      <alignment/>
    </xf>
    <xf numFmtId="14" fontId="0" fillId="19" borderId="10" xfId="0" applyNumberFormat="1" applyFill="1" applyBorder="1" applyAlignment="1">
      <alignment/>
    </xf>
    <xf numFmtId="168" fontId="0" fillId="19" borderId="10" xfId="0" applyNumberFormat="1" applyFont="1" applyFill="1" applyBorder="1" applyAlignment="1">
      <alignment/>
    </xf>
    <xf numFmtId="164" fontId="0" fillId="0" borderId="19" xfId="0" applyNumberFormat="1" applyBorder="1" applyAlignment="1">
      <alignment/>
    </xf>
    <xf numFmtId="49" fontId="0" fillId="0" borderId="0" xfId="0" applyNumberFormat="1" applyFont="1" applyAlignment="1">
      <alignment horizontal="right"/>
    </xf>
    <xf numFmtId="49" fontId="0" fillId="17" borderId="0" xfId="0" applyNumberFormat="1" applyFill="1" applyAlignment="1">
      <alignment/>
    </xf>
    <xf numFmtId="49" fontId="0" fillId="18" borderId="12" xfId="0" applyNumberFormat="1" applyFill="1" applyBorder="1" applyAlignment="1">
      <alignment/>
    </xf>
    <xf numFmtId="0" fontId="8" fillId="0" borderId="0" xfId="0" applyFont="1" applyBorder="1" applyAlignment="1">
      <alignment/>
    </xf>
    <xf numFmtId="14" fontId="0" fillId="0" borderId="11" xfId="0" applyNumberFormat="1" applyBorder="1" applyAlignment="1">
      <alignment/>
    </xf>
    <xf numFmtId="14" fontId="0" fillId="18" borderId="10" xfId="0" applyNumberFormat="1" applyFill="1" applyBorder="1" applyAlignment="1">
      <alignment/>
    </xf>
    <xf numFmtId="14" fontId="0" fillId="19" borderId="10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4" fontId="0" fillId="18" borderId="34" xfId="0" applyNumberFormat="1" applyFill="1" applyBorder="1" applyAlignment="1">
      <alignment/>
    </xf>
    <xf numFmtId="4" fontId="0" fillId="2" borderId="34" xfId="0" applyNumberFormat="1" applyFill="1" applyBorder="1" applyAlignment="1">
      <alignment/>
    </xf>
    <xf numFmtId="4" fontId="0" fillId="19" borderId="34" xfId="0" applyNumberForma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19" borderId="34" xfId="0" applyNumberFormat="1" applyFont="1" applyFill="1" applyBorder="1" applyAlignment="1">
      <alignment/>
    </xf>
    <xf numFmtId="4" fontId="0" fillId="19" borderId="34" xfId="0" applyNumberFormat="1" applyFont="1" applyFill="1" applyBorder="1" applyAlignment="1">
      <alignment/>
    </xf>
    <xf numFmtId="4" fontId="0" fillId="18" borderId="34" xfId="0" applyNumberFormat="1" applyFont="1" applyFill="1" applyBorder="1" applyAlignment="1">
      <alignment/>
    </xf>
    <xf numFmtId="4" fontId="0" fillId="2" borderId="34" xfId="0" applyNumberFormat="1" applyFont="1" applyFill="1" applyBorder="1" applyAlignment="1">
      <alignment/>
    </xf>
    <xf numFmtId="44" fontId="0" fillId="2" borderId="34" xfId="44" applyFont="1" applyFill="1" applyBorder="1" applyAlignment="1">
      <alignment/>
    </xf>
    <xf numFmtId="4" fontId="0" fillId="0" borderId="28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18" borderId="0" xfId="0" applyNumberForma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0" fillId="19" borderId="0" xfId="0" applyNumberFormat="1" applyFill="1" applyBorder="1" applyAlignment="1">
      <alignment/>
    </xf>
    <xf numFmtId="4" fontId="0" fillId="19" borderId="0" xfId="0" applyNumberFormat="1" applyFont="1" applyFill="1" applyBorder="1" applyAlignment="1">
      <alignment/>
    </xf>
    <xf numFmtId="4" fontId="9" fillId="0" borderId="30" xfId="0" applyNumberFormat="1" applyFont="1" applyBorder="1" applyAlignment="1">
      <alignment/>
    </xf>
    <xf numFmtId="44" fontId="0" fillId="2" borderId="0" xfId="44" applyFont="1" applyFill="1" applyBorder="1" applyAlignment="1">
      <alignment/>
    </xf>
    <xf numFmtId="0" fontId="0" fillId="17" borderId="0" xfId="0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norris@coloradoconfidential.com" TargetMode="External" /><Relationship Id="rId2" Type="http://schemas.openxmlformats.org/officeDocument/2006/relationships/hyperlink" Target="mailto:carltoncarl@gmail.com" TargetMode="External" /><Relationship Id="rId3" Type="http://schemas.openxmlformats.org/officeDocument/2006/relationships/hyperlink" Target="mailto:nvijdirector@gmail.com" TargetMode="External" /><Relationship Id="rId4" Type="http://schemas.openxmlformats.org/officeDocument/2006/relationships/hyperlink" Target="mailto:paul@hcn.org" TargetMode="External" /><Relationship Id="rId5" Type="http://schemas.openxmlformats.org/officeDocument/2006/relationships/hyperlink" Target="mailto:jason.barnett@theuptake.org" TargetMode="External" /><Relationship Id="rId6" Type="http://schemas.openxmlformats.org/officeDocument/2006/relationships/hyperlink" Target="mailto:dzeck@mediaforum.org" TargetMode="External" /><Relationship Id="rId7" Type="http://schemas.openxmlformats.org/officeDocument/2006/relationships/hyperlink" Target="mailto:Jeffrey.Allen@oneworld.net" TargetMode="External" /><Relationship Id="rId8" Type="http://schemas.openxmlformats.org/officeDocument/2006/relationships/hyperlink" Target="mailto:k.rizga@wiretapmag.org" TargetMode="External" /><Relationship Id="rId9" Type="http://schemas.openxmlformats.org/officeDocument/2006/relationships/hyperlink" Target="mailto:roc@globalvision.org" TargetMode="External" /><Relationship Id="rId10" Type="http://schemas.openxmlformats.org/officeDocument/2006/relationships/hyperlink" Target="mailto:lark@rmci.net" TargetMode="External" /><Relationship Id="rId11" Type="http://schemas.openxmlformats.org/officeDocument/2006/relationships/hyperlink" Target="mailto:laura@warandpiece.com" TargetMode="External" /><Relationship Id="rId12" Type="http://schemas.openxmlformats.org/officeDocument/2006/relationships/hyperlink" Target="mailto:carl@washingtonmonthly.com" TargetMode="External" /><Relationship Id="rId13" Type="http://schemas.openxmlformats.org/officeDocument/2006/relationships/hyperlink" Target="http://www.afronetizen.com/" TargetMode="External" /><Relationship Id="rId14" Type="http://schemas.openxmlformats.org/officeDocument/2006/relationships/hyperlink" Target="http://www.airamerica.com/" TargetMode="External" /><Relationship Id="rId15" Type="http://schemas.openxmlformats.org/officeDocument/2006/relationships/hyperlink" Target="http://www.mediaforum.org/" TargetMode="External" /><Relationship Id="rId16" Type="http://schemas.openxmlformats.org/officeDocument/2006/relationships/hyperlink" Target="http://www.alternet.org/" TargetMode="External" /><Relationship Id="rId17" Type="http://schemas.openxmlformats.org/officeDocument/2006/relationships/hyperlink" Target="http://www.balconyfilms.com/" TargetMode="External" /><Relationship Id="rId18" Type="http://schemas.openxmlformats.org/officeDocument/2006/relationships/hyperlink" Target="http://www.bkpub.com/" TargetMode="External" /><Relationship Id="rId19" Type="http://schemas.openxmlformats.org/officeDocument/2006/relationships/hyperlink" Target="http://www.bravenewfilms.org/" TargetMode="External" /><Relationship Id="rId20" Type="http://schemas.openxmlformats.org/officeDocument/2006/relationships/hyperlink" Target="http://www.betterworldfund.org/" TargetMode="External" /><Relationship Id="rId21" Type="http://schemas.openxmlformats.org/officeDocument/2006/relationships/hyperlink" Target="http://www.newjournalist.org/" TargetMode="External" /><Relationship Id="rId22" Type="http://schemas.openxmlformats.org/officeDocument/2006/relationships/hyperlink" Target="http://www.chelseagreen.com/" TargetMode="External" /><Relationship Id="rId23" Type="http://schemas.openxmlformats.org/officeDocument/2006/relationships/hyperlink" Target="http://www.colorlines.com/" TargetMode="External" /><Relationship Id="rId24" Type="http://schemas.openxmlformats.org/officeDocument/2006/relationships/hyperlink" Target="http://www.democracynow.org/" TargetMode="External" /><Relationship Id="rId25" Type="http://schemas.openxmlformats.org/officeDocument/2006/relationships/hyperlink" Target="http://www.freespeech.org/" TargetMode="External" /><Relationship Id="rId26" Type="http://schemas.openxmlformats.org/officeDocument/2006/relationships/hyperlink" Target="http://www.globalvision.org/" TargetMode="External" /><Relationship Id="rId27" Type="http://schemas.openxmlformats.org/officeDocument/2006/relationships/hyperlink" Target="http://www.grist.org/" TargetMode="External" /><Relationship Id="rId28" Type="http://schemas.openxmlformats.org/officeDocument/2006/relationships/hyperlink" Target="http://www.hightowerlowdown.org/" TargetMode="External" /><Relationship Id="rId29" Type="http://schemas.openxmlformats.org/officeDocument/2006/relationships/hyperlink" Target="http://www.hcn.org/" TargetMode="External" /><Relationship Id="rId30" Type="http://schemas.openxmlformats.org/officeDocument/2006/relationships/hyperlink" Target="http://www.inthesetimes.com/" TargetMode="External" /><Relationship Id="rId31" Type="http://schemas.openxmlformats.org/officeDocument/2006/relationships/hyperlink" Target="http://www.linktv.org/" TargetMode="External" /><Relationship Id="rId32" Type="http://schemas.openxmlformats.org/officeDocument/2006/relationships/hyperlink" Target="http://www.mediaventure.org/" TargetMode="External" /><Relationship Id="rId33" Type="http://schemas.openxmlformats.org/officeDocument/2006/relationships/hyperlink" Target="http://www.goleft.tv/" TargetMode="External" /><Relationship Id="rId34" Type="http://schemas.openxmlformats.org/officeDocument/2006/relationships/hyperlink" Target="http://www.motherjones.com/" TargetMode="External" /><Relationship Id="rId35" Type="http://schemas.openxmlformats.org/officeDocument/2006/relationships/hyperlink" Target="http://www.movingideas.org/" TargetMode="External" /><Relationship Id="rId36" Type="http://schemas.openxmlformats.org/officeDocument/2006/relationships/hyperlink" Target="http://www.msmagazine.com/" TargetMode="External" /><Relationship Id="rId37" Type="http://schemas.openxmlformats.org/officeDocument/2006/relationships/hyperlink" Target="http://www.namac.org/" TargetMode="External" /><Relationship Id="rId38" Type="http://schemas.openxmlformats.org/officeDocument/2006/relationships/hyperlink" Target="http://www.radioproject.org/" TargetMode="External" /><Relationship Id="rId39" Type="http://schemas.openxmlformats.org/officeDocument/2006/relationships/hyperlink" Target="http://www.news.newamericamedia.org/" TargetMode="External" /><Relationship Id="rId40" Type="http://schemas.openxmlformats.org/officeDocument/2006/relationships/hyperlink" Target="http://www.oneworld.net/" TargetMode="External" /><Relationship Id="rId41" Type="http://schemas.openxmlformats.org/officeDocument/2006/relationships/hyperlink" Target="http://www.yesmagazine.org/" TargetMode="External" /><Relationship Id="rId42" Type="http://schemas.openxmlformats.org/officeDocument/2006/relationships/hyperlink" Target="http://www.publicnewsservice.org/" TargetMode="External" /><Relationship Id="rId43" Type="http://schemas.openxmlformats.org/officeDocument/2006/relationships/hyperlink" Target="http://www.rawstory.com/" TargetMode="External" /><Relationship Id="rId44" Type="http://schemas.openxmlformats.org/officeDocument/2006/relationships/hyperlink" Target="http://www.therealnews.com/" TargetMode="External" /><Relationship Id="rId45" Type="http://schemas.openxmlformats.org/officeDocument/2006/relationships/hyperlink" Target="http://www.rhrealitycheck.org/" TargetMode="External" /><Relationship Id="rId46" Type="http://schemas.openxmlformats.org/officeDocument/2006/relationships/hyperlink" Target="http://www.sojo.net/" TargetMode="External" /><Relationship Id="rId47" Type="http://schemas.openxmlformats.org/officeDocument/2006/relationships/hyperlink" Target="http://www.southendpress.org/" TargetMode="External" /><Relationship Id="rId48" Type="http://schemas.openxmlformats.org/officeDocument/2006/relationships/hyperlink" Target="http://www.talkingpointsmemo.com/" TargetMode="External" /><Relationship Id="rId49" Type="http://schemas.openxmlformats.org/officeDocument/2006/relationships/hyperlink" Target="http://www.texasobserver.org/" TargetMode="External" /><Relationship Id="rId50" Type="http://schemas.openxmlformats.org/officeDocument/2006/relationships/hyperlink" Target="http://www.americannewsproject.com/" TargetMode="External" /><Relationship Id="rId51" Type="http://schemas.openxmlformats.org/officeDocument/2006/relationships/hyperlink" Target="http://www.prospect.org/" TargetMode="External" /><Relationship Id="rId52" Type="http://schemas.openxmlformats.org/officeDocument/2006/relationships/hyperlink" Target="http://www.thenation.com/" TargetMode="External" /><Relationship Id="rId53" Type="http://schemas.openxmlformats.org/officeDocument/2006/relationships/hyperlink" Target="http://www.thenewpress.com/" TargetMode="External" /><Relationship Id="rId54" Type="http://schemas.openxmlformats.org/officeDocument/2006/relationships/hyperlink" Target="http://www.progressive.org/" TargetMode="External" /><Relationship Id="rId55" Type="http://schemas.openxmlformats.org/officeDocument/2006/relationships/hyperlink" Target="http://www.theuptake.org/" TargetMode="External" /><Relationship Id="rId56" Type="http://schemas.openxmlformats.org/officeDocument/2006/relationships/hyperlink" Target="http://www.theyoungturks.com/" TargetMode="External" /><Relationship Id="rId57" Type="http://schemas.openxmlformats.org/officeDocument/2006/relationships/hyperlink" Target="http://www.truthdig.com/" TargetMode="External" /><Relationship Id="rId58" Type="http://schemas.openxmlformats.org/officeDocument/2006/relationships/hyperlink" Target="http://www.warandpiece.com/" TargetMode="External" /><Relationship Id="rId59" Type="http://schemas.openxmlformats.org/officeDocument/2006/relationships/hyperlink" Target="http://www.washingtonmonthly.com/" TargetMode="External" /><Relationship Id="rId60" Type="http://schemas.openxmlformats.org/officeDocument/2006/relationships/hyperlink" Target="http://www.wiretapmag.org/" TargetMode="External" /><Relationship Id="rId61" Type="http://schemas.openxmlformats.org/officeDocument/2006/relationships/hyperlink" Target="http://www.womensmediacenter.com/" TargetMode="External" /><Relationship Id="rId62" Type="http://schemas.openxmlformats.org/officeDocument/2006/relationships/hyperlink" Target="http://www.laborradio.org/" TargetMode="External" /><Relationship Id="rId63" Type="http://schemas.openxmlformats.org/officeDocument/2006/relationships/hyperlink" Target="http://www.workingassets.com/" TargetMode="External" /><Relationship Id="rId64" Type="http://schemas.openxmlformats.org/officeDocument/2006/relationships/hyperlink" Target="mailto:zkaufman@truthdig.com" TargetMode="External" /><Relationship Id="rId65" Type="http://schemas.openxmlformats.org/officeDocument/2006/relationships/hyperlink" Target="http://www.tidescenter.org/projects-impact/project-directory/project-directory-single/project/00650000008iDclAAE/index.html" TargetMode="External" /><Relationship Id="rId66" Type="http://schemas.openxmlformats.org/officeDocument/2006/relationships/hyperlink" Target="mailto:femspak@igc.org" TargetMode="External" /><Relationship Id="rId67" Type="http://schemas.openxmlformats.org/officeDocument/2006/relationships/hyperlink" Target="mailto:theyoungturk@yahoo.com" TargetMode="External" /><Relationship Id="rId68" Type="http://schemas.openxmlformats.org/officeDocument/2006/relationships/hyperlink" Target="mailto:npenniman@newsproject.org" TargetMode="External" /><Relationship Id="rId69" Type="http://schemas.openxmlformats.org/officeDocument/2006/relationships/hyperlink" Target="mailto:mbuckingham@motherjones.com" TargetMode="External" /><Relationship Id="rId70" Type="http://schemas.openxmlformats.org/officeDocument/2006/relationships/hyperlink" Target="mailto:dhazen@alternet.org" TargetMode="External" /><Relationship Id="rId71" Type="http://schemas.openxmlformats.org/officeDocument/2006/relationships/hyperlink" Target="mailto:jvondeling@bkpub.com" TargetMode="External" /><Relationship Id="rId72" Type="http://schemas.openxmlformats.org/officeDocument/2006/relationships/hyperlink" Target="mailto:helen@namac.org;jack@namac.org" TargetMode="External" /><Relationship Id="rId73" Type="http://schemas.openxmlformats.org/officeDocument/2006/relationships/hyperlink" Target="mailto:tstack@thenation.com" TargetMode="External" /><Relationship Id="rId74" Type="http://schemas.openxmlformats.org/officeDocument/2006/relationships/hyperlink" Target="mailto:fayele@linktv.org" TargetMode="External" /><Relationship Id="rId75" Type="http://schemas.openxmlformats.org/officeDocument/2006/relationships/hyperlink" Target="mailto:jimmil@sbcglobal.net" TargetMode="External" /><Relationship Id="rId76" Type="http://schemas.openxmlformats.org/officeDocument/2006/relationships/hyperlink" Target="mailto:nrabinowitz@arc.org" TargetMode="External" /><Relationship Id="rId77" Type="http://schemas.openxmlformats.org/officeDocument/2006/relationships/hyperlink" Target="mailto:miriamzperez@gmail.com" TargetMode="External" /><Relationship Id="rId78" Type="http://schemas.openxmlformats.org/officeDocument/2006/relationships/hyperlink" Target="http://www.feministing.com/" TargetMode="External" /><Relationship Id="rId79" Type="http://schemas.openxmlformats.org/officeDocument/2006/relationships/hyperlink" Target="mailto:julie@democracynow.org" TargetMode="External" /><Relationship Id="rId80" Type="http://schemas.openxmlformats.org/officeDocument/2006/relationships/hyperlink" Target="mailto:cgiller@grist.org" TargetMode="External" /><Relationship Id="rId81" Type="http://schemas.openxmlformats.org/officeDocument/2006/relationships/hyperlink" Target="mailto:frazer@newslet.com" TargetMode="External" /><Relationship Id="rId82" Type="http://schemas.openxmlformats.org/officeDocument/2006/relationships/hyperlink" Target="mailto:lrudman@radioproject.org" TargetMode="External" /><Relationship Id="rId83" Type="http://schemas.openxmlformats.org/officeDocument/2006/relationships/hyperlink" Target="mailto:rvizcarra@newamericamedia.org" TargetMode="External" /><Relationship Id="rId84" Type="http://schemas.openxmlformats.org/officeDocument/2006/relationships/hyperlink" Target="mailto:geraldine@therealnews.com" TargetMode="External" /><Relationship Id="rId85" Type="http://schemas.openxmlformats.org/officeDocument/2006/relationships/hyperlink" Target="mailto:mfavreau@thenewpress.com" TargetMode="External" /><Relationship Id="rId86" Type="http://schemas.openxmlformats.org/officeDocument/2006/relationships/hyperlink" Target="mailto:andrew@talkingpointsmemo.com" TargetMode="External" /><Relationship Id="rId87" Type="http://schemas.openxmlformats.org/officeDocument/2006/relationships/hyperlink" Target="mailto:glenda@womensmediacenter.com" TargetMode="External" /><Relationship Id="rId88" Type="http://schemas.openxmlformats.org/officeDocument/2006/relationships/hyperlink" Target="mailto:dfrench@rnntv.com" TargetMode="External" /><Relationship Id="rId89" Type="http://schemas.openxmlformats.org/officeDocument/2006/relationships/hyperlink" Target="mailto:ksteiger@americanprogress.org/kay.steiger@gmail.com" TargetMode="External" /><Relationship Id="rId90" Type="http://schemas.openxmlformats.org/officeDocument/2006/relationships/hyperlink" Target="http://www.americanprogress.org/" TargetMode="External" /><Relationship Id="rId91" Type="http://schemas.openxmlformats.org/officeDocument/2006/relationships/hyperlink" Target="http://www.movingideas.org/" TargetMode="External" /><Relationship Id="rId92" Type="http://schemas.openxmlformats.org/officeDocument/2006/relationships/hyperlink" Target="mailto:maya@truthout.org" TargetMode="External" /><Relationship Id="rId93" Type="http://schemas.openxmlformats.org/officeDocument/2006/relationships/hyperlink" Target="http://www.truthout.com/" TargetMode="External" /><Relationship Id="rId94" Type="http://schemas.openxmlformats.org/officeDocument/2006/relationships/hyperlink" Target="http://www.earthislandjournal.org/" TargetMode="External" /><Relationship Id="rId95" Type="http://schemas.openxmlformats.org/officeDocument/2006/relationships/hyperlink" Target="mailto:awestervelt@earthisland.org" TargetMode="External" /><Relationship Id="rId96" Type="http://schemas.openxmlformats.org/officeDocument/2006/relationships/hyperlink" Target="mailto:schneidA@newschool.edu" TargetMode="External" /><Relationship Id="rId97" Type="http://schemas.openxmlformats.org/officeDocument/2006/relationships/hyperlink" Target="mailto:swalker@orionmagazine.org" TargetMode="External" /><Relationship Id="rId98" Type="http://schemas.openxmlformats.org/officeDocument/2006/relationships/hyperlink" Target="mailto:mbaldwin@chelseagreen.com" TargetMode="External" /><Relationship Id="rId99" Type="http://schemas.openxmlformats.org/officeDocument/2006/relationships/hyperlink" Target="mailto:jacobsonjodi@gmail.com" TargetMode="External" /><Relationship Id="rId100" Type="http://schemas.openxmlformats.org/officeDocument/2006/relationships/hyperlink" Target="mailto:wnorris@westerncitizen.com" TargetMode="External" /><Relationship Id="rId101" Type="http://schemas.openxmlformats.org/officeDocument/2006/relationships/hyperlink" Target="mailto:ipsun@aol.com" TargetMode="External" /><Relationship Id="rId102" Type="http://schemas.openxmlformats.org/officeDocument/2006/relationships/hyperlink" Target="mailto:ipsun@aol.com" TargetMode="External" /><Relationship Id="rId103" Type="http://schemas.openxmlformats.org/officeDocument/2006/relationships/hyperlink" Target="mailto:kkelly@chicagoreporter.com" TargetMode="External" /><Relationship Id="rId104" Type="http://schemas.openxmlformats.org/officeDocument/2006/relationships/hyperlink" Target="mailto:kspillar@feminist.org" TargetMode="External" /><Relationship Id="rId105" Type="http://schemas.openxmlformats.org/officeDocument/2006/relationships/comments" Target="../comments1.xml" /><Relationship Id="rId106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9"/>
  <sheetViews>
    <sheetView tabSelected="1" zoomScalePageLayoutView="0" workbookViewId="0" topLeftCell="A1">
      <pane xSplit="1" ySplit="6" topLeftCell="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1" sqref="C41"/>
    </sheetView>
  </sheetViews>
  <sheetFormatPr defaultColWidth="11.00390625" defaultRowHeight="12.75"/>
  <cols>
    <col min="1" max="1" width="53.375" style="149" customWidth="1"/>
    <col min="2" max="2" width="27.125" style="0" customWidth="1"/>
    <col min="3" max="3" width="49.375" style="0" customWidth="1"/>
    <col min="4" max="4" width="14.875" style="0" customWidth="1"/>
    <col min="5" max="5" width="6.00390625" style="56" customWidth="1"/>
    <col min="6" max="6" width="10.75390625" style="0" customWidth="1"/>
    <col min="7" max="7" width="17.125" style="0" customWidth="1"/>
    <col min="8" max="8" width="34.625" style="0" customWidth="1"/>
    <col min="9" max="9" width="33.25390625" style="0" customWidth="1"/>
    <col min="10" max="10" width="8.25390625" style="0" customWidth="1"/>
    <col min="11" max="12" width="9.125" style="0" customWidth="1"/>
    <col min="13" max="13" width="10.125" style="0" customWidth="1"/>
    <col min="14" max="16" width="9.125" style="0" customWidth="1"/>
    <col min="17" max="17" width="15.625" style="3" customWidth="1"/>
    <col min="18" max="18" width="10.625" style="0" bestFit="1" customWidth="1"/>
    <col min="19" max="19" width="10.625" style="0" customWidth="1"/>
    <col min="20" max="20" width="10.125" style="0" bestFit="1" customWidth="1"/>
    <col min="21" max="21" width="14.375" style="3" customWidth="1"/>
    <col min="22" max="22" width="11.25390625" style="0" customWidth="1"/>
    <col min="23" max="23" width="10.375" style="0" customWidth="1"/>
    <col min="24" max="24" width="10.125" style="0" customWidth="1"/>
    <col min="25" max="25" width="12.625" style="0" bestFit="1" customWidth="1"/>
    <col min="26" max="26" width="9.375" style="0" customWidth="1"/>
    <col min="27" max="27" width="10.00390625" style="0" customWidth="1"/>
    <col min="28" max="28" width="9.125" style="0" customWidth="1"/>
    <col min="29" max="29" width="13.375" style="0" customWidth="1"/>
    <col min="30" max="30" width="10.125" style="0" customWidth="1"/>
    <col min="31" max="31" width="10.625" style="0" customWidth="1"/>
    <col min="32" max="33" width="10.125" style="0" customWidth="1"/>
    <col min="34" max="34" width="11.375" style="14" customWidth="1"/>
    <col min="35" max="35" width="5.375" style="0" customWidth="1"/>
    <col min="36" max="36" width="9.375" style="0" customWidth="1"/>
    <col min="37" max="37" width="12.125" style="0" customWidth="1"/>
    <col min="38" max="38" width="13.00390625" style="0" customWidth="1"/>
    <col min="39" max="40" width="11.00390625" style="0" customWidth="1"/>
    <col min="41" max="41" width="11.00390625" style="133" customWidth="1"/>
    <col min="42" max="16384" width="11.00390625" style="133" customWidth="1"/>
  </cols>
  <sheetData>
    <row r="1" spans="1:40" ht="31.5" customHeight="1">
      <c r="A1" s="251" t="s">
        <v>382</v>
      </c>
      <c r="B1" s="4"/>
      <c r="C1" s="4"/>
      <c r="D1" s="4"/>
      <c r="E1" s="79"/>
      <c r="F1" s="4"/>
      <c r="G1" s="4"/>
      <c r="H1" s="4"/>
      <c r="I1" s="4"/>
      <c r="J1" s="4"/>
      <c r="K1" s="4"/>
      <c r="U1" s="288"/>
      <c r="AI1" s="11"/>
      <c r="AN1" s="9"/>
    </row>
    <row r="2" spans="1:35" ht="15" customHeight="1">
      <c r="A2" s="252">
        <f ca="1">TODAY()</f>
        <v>39267</v>
      </c>
      <c r="B2" s="42"/>
      <c r="C2" s="42"/>
      <c r="D2" s="42"/>
      <c r="E2" s="80"/>
      <c r="F2" s="42"/>
      <c r="G2" s="42"/>
      <c r="H2" s="42"/>
      <c r="I2" s="42"/>
      <c r="J2" s="29"/>
      <c r="K2" s="1"/>
      <c r="U2" s="288"/>
      <c r="AI2" s="11"/>
    </row>
    <row r="3" ht="13.5" thickBot="1">
      <c r="AI3" s="11"/>
    </row>
    <row r="4" spans="1:35" ht="16.5" thickBot="1" thickTop="1">
      <c r="A4" s="253"/>
      <c r="B4" s="20"/>
      <c r="C4" s="20"/>
      <c r="D4" s="20"/>
      <c r="E4" s="8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1"/>
      <c r="AD4" s="22"/>
      <c r="AE4" s="23" t="s">
        <v>345</v>
      </c>
      <c r="AF4" s="24"/>
      <c r="AG4" s="22"/>
      <c r="AH4" s="25"/>
      <c r="AI4" s="11"/>
    </row>
    <row r="5" spans="1:38" ht="13.5" thickTop="1">
      <c r="A5" s="254"/>
      <c r="B5" s="68"/>
      <c r="C5" s="45"/>
      <c r="D5" s="45"/>
      <c r="E5" s="82"/>
      <c r="F5" s="45"/>
      <c r="G5" s="45"/>
      <c r="H5" s="43"/>
      <c r="I5" s="59"/>
      <c r="J5" s="58"/>
      <c r="K5" s="41" t="s">
        <v>348</v>
      </c>
      <c r="L5" s="28"/>
      <c r="M5" s="27"/>
      <c r="N5" s="41" t="s">
        <v>349</v>
      </c>
      <c r="O5" s="41"/>
      <c r="P5" s="28"/>
      <c r="Q5" s="27"/>
      <c r="R5" s="41" t="s">
        <v>350</v>
      </c>
      <c r="S5" s="41"/>
      <c r="T5" s="28"/>
      <c r="U5" s="27"/>
      <c r="V5" s="41" t="s">
        <v>351</v>
      </c>
      <c r="W5" s="41"/>
      <c r="X5" s="28"/>
      <c r="Y5" s="28"/>
      <c r="Z5" s="41" t="s">
        <v>352</v>
      </c>
      <c r="AB5" s="26"/>
      <c r="AC5" s="16"/>
      <c r="AD5" s="3"/>
      <c r="AE5" s="13"/>
      <c r="AF5" s="3"/>
      <c r="AG5" s="2"/>
      <c r="AH5" s="33" t="s">
        <v>339</v>
      </c>
      <c r="AI5" s="12"/>
      <c r="AL5" s="8"/>
    </row>
    <row r="6" spans="1:42" ht="12.75">
      <c r="A6" s="255" t="s">
        <v>346</v>
      </c>
      <c r="B6" s="69" t="s">
        <v>329</v>
      </c>
      <c r="C6" s="44" t="s">
        <v>331</v>
      </c>
      <c r="D6" s="57" t="s">
        <v>290</v>
      </c>
      <c r="E6" s="72" t="s">
        <v>291</v>
      </c>
      <c r="F6" s="72" t="s">
        <v>292</v>
      </c>
      <c r="G6" s="72" t="s">
        <v>205</v>
      </c>
      <c r="H6" s="44" t="s">
        <v>330</v>
      </c>
      <c r="I6" s="60" t="s">
        <v>332</v>
      </c>
      <c r="J6" s="52" t="s">
        <v>353</v>
      </c>
      <c r="K6" s="52" t="s">
        <v>340</v>
      </c>
      <c r="L6" s="53" t="s">
        <v>341</v>
      </c>
      <c r="M6" s="51" t="s">
        <v>224</v>
      </c>
      <c r="N6" s="54" t="s">
        <v>340</v>
      </c>
      <c r="O6" s="54" t="s">
        <v>225</v>
      </c>
      <c r="P6" s="55" t="s">
        <v>341</v>
      </c>
      <c r="Q6" s="38" t="s">
        <v>91</v>
      </c>
      <c r="R6" s="37" t="s">
        <v>340</v>
      </c>
      <c r="S6" s="96" t="s">
        <v>225</v>
      </c>
      <c r="T6" s="36" t="s">
        <v>341</v>
      </c>
      <c r="U6" s="259" t="s">
        <v>91</v>
      </c>
      <c r="V6" s="37" t="s">
        <v>340</v>
      </c>
      <c r="W6" s="36" t="s">
        <v>225</v>
      </c>
      <c r="X6" s="265" t="s">
        <v>341</v>
      </c>
      <c r="Y6" s="35" t="s">
        <v>91</v>
      </c>
      <c r="Z6" s="38" t="s">
        <v>340</v>
      </c>
      <c r="AA6" s="37" t="s">
        <v>225</v>
      </c>
      <c r="AB6" s="35" t="s">
        <v>341</v>
      </c>
      <c r="AC6" s="30" t="s">
        <v>335</v>
      </c>
      <c r="AD6" s="31" t="s">
        <v>334</v>
      </c>
      <c r="AE6" s="31" t="s">
        <v>336</v>
      </c>
      <c r="AF6" s="31" t="s">
        <v>337</v>
      </c>
      <c r="AG6" s="32" t="s">
        <v>338</v>
      </c>
      <c r="AH6" s="34" t="s">
        <v>347</v>
      </c>
      <c r="AI6" s="12"/>
      <c r="AJ6" s="9" t="s">
        <v>319</v>
      </c>
      <c r="AP6" s="134"/>
    </row>
    <row r="7" spans="1:42" ht="12.75">
      <c r="A7" s="256" t="s">
        <v>354</v>
      </c>
      <c r="B7" s="66" t="s">
        <v>383</v>
      </c>
      <c r="C7" s="46" t="s">
        <v>293</v>
      </c>
      <c r="D7" t="s">
        <v>183</v>
      </c>
      <c r="E7" s="56" t="s">
        <v>294</v>
      </c>
      <c r="F7" s="56">
        <v>19119</v>
      </c>
      <c r="G7" s="73">
        <v>2152482880</v>
      </c>
      <c r="H7" s="48" t="s">
        <v>233</v>
      </c>
      <c r="I7" s="61" t="s">
        <v>366</v>
      </c>
      <c r="J7" s="203">
        <v>37870</v>
      </c>
      <c r="K7" s="193">
        <v>400</v>
      </c>
      <c r="L7" s="5">
        <v>400</v>
      </c>
      <c r="M7" s="214">
        <v>38230</v>
      </c>
      <c r="N7" s="193">
        <f>K7</f>
        <v>400</v>
      </c>
      <c r="O7" s="224"/>
      <c r="P7" s="5"/>
      <c r="Q7" s="232">
        <v>38456</v>
      </c>
      <c r="R7" s="236">
        <v>250</v>
      </c>
      <c r="S7" s="242"/>
      <c r="T7" s="193"/>
      <c r="U7" s="260">
        <v>38923</v>
      </c>
      <c r="V7" s="5"/>
      <c r="W7" s="242"/>
      <c r="X7" s="266"/>
      <c r="Y7" s="289"/>
      <c r="Z7" s="292"/>
      <c r="AA7" s="289"/>
      <c r="AB7" s="303"/>
      <c r="AC7" s="17">
        <f>SUM(IF(AJ7=1,K7-L7,0),IF(AK7=1,N7-P7,0),IF(AL7=1,R7-T7,0),IF(AM7=1,V7-X7,0),IF(AN7=1,Z7-AB7,0))</f>
        <v>0</v>
      </c>
      <c r="AD7" s="7">
        <f>SUM(IF(AJ7=31,K7-L7,0),IF(AK7=31,N7-P7,0),IF(AL7=31,R7-T7,0),IF(AM7=31,V7-X7,0),IF(AN7=31,Z7-AB7,0))</f>
        <v>0</v>
      </c>
      <c r="AE7" s="7">
        <f>SUM(IF(AJ7=61,K7-L7,0),IF(AK7=61,N7-P7,0),IF(AL7=61,R7-T7,0),IF(AM7=61,V7-X7,0),IF(AN7=61,Z7-AB7,0))</f>
        <v>0</v>
      </c>
      <c r="AF7" s="7">
        <f>SUM(IF(AJ7=91,K7-L7,0),IF(AK7=91,N7-P7,0),IF(AL7=91,R7-T7,0),IF(AM7=91,V7-X7,0),IF(AN7=91,Z7-AB7,0))</f>
        <v>0</v>
      </c>
      <c r="AG7" s="7">
        <f>SUM(IF(AJ7=120,K7-L7,0),IF(AK7=120,N7-P7,0),IF(AL7=120,R7-T7,0),IF(AM7=120,V7-X7,0),IF(AN7=120,Z7-AB7,0))</f>
        <v>650</v>
      </c>
      <c r="AH7" s="18">
        <f aca="true" t="shared" si="0" ref="AH7:AH47">SUM(AC7:AG7)</f>
        <v>650</v>
      </c>
      <c r="AI7" s="11"/>
      <c r="AJ7" s="39">
        <f aca="true" t="shared" si="1" ref="AJ7:AJ47">IF(AND(($A$2-J7)&lt;=30,($A$2-J7)&gt;=1),1,IF(AND(($A$2-J7)&lt;=60,($A$2-J7)&gt;=31),31,IF(AND(($A$2-J7)&lt;=90,($A$2-J7)&gt;=61),61,IF(AND(($A$2-J7)&lt;=120,($A$2-J7)&gt;=91),91,IF(($A$2-J7)&gt;=120,120,0)))))</f>
        <v>120</v>
      </c>
      <c r="AK7" s="39">
        <f aca="true" t="shared" si="2" ref="AK7:AK50">IF(AND(($A$2-M7)&lt;=30,($A$2-M7)&gt;=1),1,IF(AND(($A$2-M7)&lt;=60,($A$2-M7)&gt;=31),31,IF(AND(($A$2-M7)&lt;=90,($A$2-M7)&gt;=61),61,IF(AND(($A$2-M7)&lt;=120,($A$2-M7)&gt;=91),91,IF(($A$2-M7)&gt;=120,120,0)))))</f>
        <v>120</v>
      </c>
      <c r="AL7" s="39">
        <f aca="true" t="shared" si="3" ref="AL7:AL47">IF(AND(($A$2-Q7)&lt;=30,($A$2-Q7)&gt;=1),1,IF(AND(($A$2-Q7)&lt;=60,($A$2-Q7)&gt;=31),31,IF(AND(($A$2-Q7)&lt;=90,($A$2-Q7)&gt;=61),61,IF(AND(($A$2-Q7)&lt;=120,($A$2-Q7)&gt;=91),91,IF(($A$2-Q7)&gt;=120,120,0)))))</f>
        <v>120</v>
      </c>
      <c r="AM7" s="39">
        <f aca="true" t="shared" si="4" ref="AM7:AM47">IF(AND(($A$2-U7)&lt;=30,($A$2-U7)&gt;=1),1,IF(AND(($A$2-U7)&lt;=60,($A$2-U7)&gt;=31),31,IF(AND(($A$2-U7)&lt;=90,($A$2-U7)&gt;=61),61,IF(AND(($A$2-U7)&lt;=120,($A$2-U7)&gt;=91),91,IF(($A$2-U7)&gt;=120,120,0)))))</f>
        <v>120</v>
      </c>
      <c r="AN7" s="39">
        <f aca="true" t="shared" si="5" ref="AN7:AN47">IF(AND(($A$2-Z7)&lt;=30,($A$2-Z7)&gt;=1),1,IF(AND(($A$2-Z7)&lt;=60,($A$2-Z7)&gt;=31),31,IF(AND(($A$2-Z7)&lt;=90,($A$2-Z7)&gt;=61),61,IF(AND(($A$2-Z7)&lt;=120,($A$2-Z7)&gt;=91),91,IF(($A$2-Z7)&gt;=120,120,0)))))</f>
        <v>120</v>
      </c>
      <c r="AP7" s="135"/>
    </row>
    <row r="8" spans="1:42" ht="12.75" hidden="1">
      <c r="A8" s="138" t="s">
        <v>355</v>
      </c>
      <c r="B8" s="66" t="s">
        <v>288</v>
      </c>
      <c r="C8" s="10" t="s">
        <v>295</v>
      </c>
      <c r="D8" s="40" t="s">
        <v>180</v>
      </c>
      <c r="E8" s="56" t="s">
        <v>296</v>
      </c>
      <c r="F8" s="56">
        <v>10011</v>
      </c>
      <c r="G8" s="74" t="s">
        <v>206</v>
      </c>
      <c r="H8" s="48" t="s">
        <v>234</v>
      </c>
      <c r="I8" s="62" t="s">
        <v>366</v>
      </c>
      <c r="J8" s="204">
        <v>37861</v>
      </c>
      <c r="K8" s="194">
        <v>1000</v>
      </c>
      <c r="L8" s="6">
        <v>1000</v>
      </c>
      <c r="M8" s="215">
        <v>38230</v>
      </c>
      <c r="N8" s="194">
        <f>K8</f>
        <v>1000</v>
      </c>
      <c r="O8" s="225">
        <v>38268</v>
      </c>
      <c r="P8" s="6">
        <v>1000</v>
      </c>
      <c r="Q8" s="233">
        <v>38456</v>
      </c>
      <c r="R8" s="237">
        <f>N8</f>
        <v>1000</v>
      </c>
      <c r="S8" s="200">
        <v>38490</v>
      </c>
      <c r="T8" s="194">
        <v>1000</v>
      </c>
      <c r="U8" s="260"/>
      <c r="V8" s="6"/>
      <c r="W8" s="200"/>
      <c r="X8" s="267"/>
      <c r="Y8" s="187"/>
      <c r="Z8" s="293"/>
      <c r="AA8" s="187"/>
      <c r="AB8" s="304"/>
      <c r="AC8" s="17">
        <f aca="true" t="shared" si="6" ref="AC8:AC73">SUM(IF(AJ8=1,K8-L8,0),IF(AK8=1,N8-P8,0),IF(AL8=1,R8-T8,0),IF(AM8=1,V8-X8,0),IF(AN8=1,Z8-AB8,0))</f>
        <v>0</v>
      </c>
      <c r="AD8" s="7">
        <f aca="true" t="shared" si="7" ref="AD8:AD73">SUM(IF(AJ8=31,K8-L8,0),IF(AK8=31,N8-P8,0),IF(AL8=31,R8-T8,0),IF(AM8=31,V8-X8,0),IF(AN8=31,Z8-AB8,0))</f>
        <v>0</v>
      </c>
      <c r="AE8" s="7">
        <f aca="true" t="shared" si="8" ref="AE8:AE73">SUM(IF(AJ8=61,K8-L8,0),IF(AK8=61,N8-P8,0),IF(AL8=61,R8-T8,0),IF(AM8=61,V8-X8,0),IF(AN8=61,Z8-AB8,0))</f>
        <v>0</v>
      </c>
      <c r="AF8" s="7">
        <f aca="true" t="shared" si="9" ref="AF8:AF73">SUM(IF(AJ8=91,K8-L8,0),IF(AK8=91,N8-P8,0),IF(AL8=91,R8-T8,0),IF(AM8=91,V8-X8,0),IF(AN8=91,Z8-AB8,0))</f>
        <v>0</v>
      </c>
      <c r="AG8" s="7">
        <f aca="true" t="shared" si="10" ref="AG8:AG72">SUM(IF(AJ8=120,K8-L8,0),IF(AK8=120,N8-P8,0),IF(AL8=120,R8-T8,0),IF(AM8=120,V8-X8,0),IF(AN8=120,Z8-AB8,0))</f>
        <v>0</v>
      </c>
      <c r="AH8" s="19">
        <f t="shared" si="0"/>
        <v>0</v>
      </c>
      <c r="AI8" s="11"/>
      <c r="AJ8" s="39">
        <f t="shared" si="1"/>
        <v>120</v>
      </c>
      <c r="AK8" s="39">
        <f t="shared" si="2"/>
        <v>120</v>
      </c>
      <c r="AL8" s="39">
        <f t="shared" si="3"/>
        <v>120</v>
      </c>
      <c r="AM8" s="39">
        <f t="shared" si="4"/>
        <v>120</v>
      </c>
      <c r="AN8" s="39">
        <f t="shared" si="5"/>
        <v>120</v>
      </c>
      <c r="AP8" s="135"/>
    </row>
    <row r="9" spans="1:42" ht="12.75">
      <c r="A9" s="138" t="s">
        <v>342</v>
      </c>
      <c r="B9" s="66" t="s">
        <v>386</v>
      </c>
      <c r="C9" s="10" t="s">
        <v>231</v>
      </c>
      <c r="D9" s="40" t="s">
        <v>184</v>
      </c>
      <c r="E9" s="56" t="s">
        <v>297</v>
      </c>
      <c r="F9" s="56">
        <v>94107</v>
      </c>
      <c r="G9" s="75" t="s">
        <v>232</v>
      </c>
      <c r="H9" s="49" t="s">
        <v>236</v>
      </c>
      <c r="I9" s="63" t="s">
        <v>77</v>
      </c>
      <c r="J9" s="204">
        <v>37793</v>
      </c>
      <c r="K9" s="194">
        <v>500</v>
      </c>
      <c r="L9" s="6">
        <v>500</v>
      </c>
      <c r="M9" s="215">
        <v>38230</v>
      </c>
      <c r="N9" s="194">
        <v>1000</v>
      </c>
      <c r="O9" s="225">
        <v>38247</v>
      </c>
      <c r="P9" s="6">
        <v>1000</v>
      </c>
      <c r="Q9" s="233">
        <v>38456</v>
      </c>
      <c r="R9" s="237">
        <f>N9</f>
        <v>1000</v>
      </c>
      <c r="S9" s="200">
        <v>38468</v>
      </c>
      <c r="T9" s="194">
        <v>1000</v>
      </c>
      <c r="U9" s="260">
        <v>38923</v>
      </c>
      <c r="V9" s="6"/>
      <c r="W9" s="200"/>
      <c r="X9" s="267"/>
      <c r="Y9" s="187"/>
      <c r="Z9" s="293"/>
      <c r="AA9" s="187"/>
      <c r="AB9" s="304"/>
      <c r="AC9" s="17">
        <f t="shared" si="6"/>
        <v>0</v>
      </c>
      <c r="AD9" s="7">
        <f t="shared" si="7"/>
        <v>0</v>
      </c>
      <c r="AE9" s="7">
        <f t="shared" si="8"/>
        <v>0</v>
      </c>
      <c r="AF9" s="7">
        <f t="shared" si="9"/>
        <v>0</v>
      </c>
      <c r="AG9" s="7">
        <f t="shared" si="10"/>
        <v>0</v>
      </c>
      <c r="AH9" s="19">
        <f t="shared" si="0"/>
        <v>0</v>
      </c>
      <c r="AI9" s="12"/>
      <c r="AJ9" s="39">
        <f t="shared" si="1"/>
        <v>120</v>
      </c>
      <c r="AK9" s="39">
        <f t="shared" si="2"/>
        <v>120</v>
      </c>
      <c r="AL9" s="39">
        <f t="shared" si="3"/>
        <v>120</v>
      </c>
      <c r="AM9" s="39">
        <f t="shared" si="4"/>
        <v>120</v>
      </c>
      <c r="AN9" s="39">
        <f t="shared" si="5"/>
        <v>120</v>
      </c>
      <c r="AP9" s="135"/>
    </row>
    <row r="10" spans="1:42" ht="12.75">
      <c r="A10" s="138" t="s">
        <v>376</v>
      </c>
      <c r="B10" s="66" t="s">
        <v>377</v>
      </c>
      <c r="C10" s="10" t="s">
        <v>90</v>
      </c>
      <c r="D10" t="s">
        <v>170</v>
      </c>
      <c r="E10" s="56" t="s">
        <v>156</v>
      </c>
      <c r="F10" s="56">
        <v>20045</v>
      </c>
      <c r="G10" s="75">
        <v>2026381431</v>
      </c>
      <c r="H10" s="49" t="s">
        <v>235</v>
      </c>
      <c r="I10" s="63" t="s">
        <v>378</v>
      </c>
      <c r="J10" s="204"/>
      <c r="K10" s="194">
        <v>0</v>
      </c>
      <c r="L10" s="6">
        <v>0</v>
      </c>
      <c r="M10" s="215">
        <v>38230</v>
      </c>
      <c r="N10" s="219">
        <v>500</v>
      </c>
      <c r="O10" s="225">
        <v>38294</v>
      </c>
      <c r="P10" s="6">
        <v>500</v>
      </c>
      <c r="Q10" s="233">
        <v>38456</v>
      </c>
      <c r="R10" s="237">
        <f>N10</f>
        <v>500</v>
      </c>
      <c r="S10" s="200">
        <v>38475</v>
      </c>
      <c r="T10" s="194">
        <v>500</v>
      </c>
      <c r="U10" s="260">
        <v>38923</v>
      </c>
      <c r="V10" s="6">
        <v>250</v>
      </c>
      <c r="W10" s="200">
        <v>38966</v>
      </c>
      <c r="X10" s="267">
        <v>250</v>
      </c>
      <c r="Y10" s="187"/>
      <c r="Z10" s="293"/>
      <c r="AA10" s="187"/>
      <c r="AB10" s="304"/>
      <c r="AC10" s="17">
        <f t="shared" si="6"/>
        <v>0</v>
      </c>
      <c r="AD10" s="7">
        <f t="shared" si="7"/>
        <v>0</v>
      </c>
      <c r="AE10" s="7">
        <f t="shared" si="8"/>
        <v>0</v>
      </c>
      <c r="AF10" s="7">
        <f t="shared" si="9"/>
        <v>0</v>
      </c>
      <c r="AG10" s="7">
        <f t="shared" si="10"/>
        <v>0</v>
      </c>
      <c r="AH10" s="19">
        <f t="shared" si="0"/>
        <v>0</v>
      </c>
      <c r="AI10" s="12"/>
      <c r="AJ10" s="39">
        <f t="shared" si="1"/>
        <v>120</v>
      </c>
      <c r="AK10" s="39">
        <f t="shared" si="2"/>
        <v>120</v>
      </c>
      <c r="AL10" s="39">
        <f t="shared" si="3"/>
        <v>120</v>
      </c>
      <c r="AM10" s="39">
        <f t="shared" si="4"/>
        <v>120</v>
      </c>
      <c r="AN10" s="39">
        <f t="shared" si="5"/>
        <v>120</v>
      </c>
      <c r="AP10" s="135"/>
    </row>
    <row r="11" spans="1:42" ht="12.75">
      <c r="A11" s="138" t="s">
        <v>385</v>
      </c>
      <c r="B11" s="66" t="s">
        <v>384</v>
      </c>
      <c r="C11" s="10" t="s">
        <v>298</v>
      </c>
      <c r="D11" s="40" t="s">
        <v>185</v>
      </c>
      <c r="E11" s="56" t="s">
        <v>297</v>
      </c>
      <c r="F11" s="56">
        <v>90067</v>
      </c>
      <c r="G11" s="76" t="s">
        <v>207</v>
      </c>
      <c r="H11" s="49" t="s">
        <v>237</v>
      </c>
      <c r="I11" s="62" t="s">
        <v>366</v>
      </c>
      <c r="J11" s="204">
        <v>37840</v>
      </c>
      <c r="K11" s="194">
        <v>500</v>
      </c>
      <c r="L11" s="6">
        <v>500</v>
      </c>
      <c r="M11" s="215">
        <v>38230</v>
      </c>
      <c r="N11" s="194">
        <f>K11</f>
        <v>500</v>
      </c>
      <c r="O11" s="225"/>
      <c r="P11" s="6"/>
      <c r="Q11" s="233">
        <v>38456</v>
      </c>
      <c r="R11" s="237">
        <f>N11</f>
        <v>500</v>
      </c>
      <c r="S11" s="200"/>
      <c r="T11" s="194"/>
      <c r="U11" s="260">
        <v>38923</v>
      </c>
      <c r="V11" s="6"/>
      <c r="W11" s="200"/>
      <c r="X11" s="267"/>
      <c r="Y11" s="187"/>
      <c r="Z11" s="293"/>
      <c r="AA11" s="187"/>
      <c r="AB11" s="304"/>
      <c r="AC11" s="17">
        <f t="shared" si="6"/>
        <v>0</v>
      </c>
      <c r="AD11" s="7">
        <f t="shared" si="7"/>
        <v>0</v>
      </c>
      <c r="AE11" s="7">
        <f t="shared" si="8"/>
        <v>0</v>
      </c>
      <c r="AF11" s="7">
        <f t="shared" si="9"/>
        <v>0</v>
      </c>
      <c r="AG11" s="7">
        <f t="shared" si="10"/>
        <v>1000</v>
      </c>
      <c r="AH11" s="19">
        <f t="shared" si="0"/>
        <v>1000</v>
      </c>
      <c r="AI11" s="11"/>
      <c r="AJ11" s="39">
        <f t="shared" si="1"/>
        <v>120</v>
      </c>
      <c r="AK11" s="39">
        <f t="shared" si="2"/>
        <v>120</v>
      </c>
      <c r="AL11" s="39">
        <f t="shared" si="3"/>
        <v>120</v>
      </c>
      <c r="AM11" s="39">
        <f t="shared" si="4"/>
        <v>120</v>
      </c>
      <c r="AN11" s="39">
        <f t="shared" si="5"/>
        <v>120</v>
      </c>
      <c r="AP11" s="135"/>
    </row>
    <row r="12" spans="1:42" ht="12.75">
      <c r="A12" s="138" t="s">
        <v>357</v>
      </c>
      <c r="B12" s="66" t="s">
        <v>80</v>
      </c>
      <c r="C12" s="10" t="s">
        <v>299</v>
      </c>
      <c r="D12" s="40" t="s">
        <v>184</v>
      </c>
      <c r="E12" s="56" t="s">
        <v>297</v>
      </c>
      <c r="F12" s="56" t="s">
        <v>182</v>
      </c>
      <c r="G12" s="74" t="s">
        <v>79</v>
      </c>
      <c r="H12" s="49" t="s">
        <v>238</v>
      </c>
      <c r="I12" s="63" t="s">
        <v>78</v>
      </c>
      <c r="J12" s="204">
        <v>37793</v>
      </c>
      <c r="K12" s="194">
        <v>1000</v>
      </c>
      <c r="L12" s="6">
        <v>1000</v>
      </c>
      <c r="M12" s="215">
        <v>38230</v>
      </c>
      <c r="N12" s="194">
        <f>K12</f>
        <v>1000</v>
      </c>
      <c r="O12" s="225">
        <v>38261</v>
      </c>
      <c r="P12" s="6">
        <v>1000</v>
      </c>
      <c r="Q12" s="233">
        <v>38456</v>
      </c>
      <c r="R12" s="237">
        <f>N12</f>
        <v>1000</v>
      </c>
      <c r="S12" s="200">
        <v>38476</v>
      </c>
      <c r="T12" s="6">
        <v>1000</v>
      </c>
      <c r="U12" s="260">
        <v>38923</v>
      </c>
      <c r="V12" s="6">
        <v>1000</v>
      </c>
      <c r="W12" s="200">
        <v>38967</v>
      </c>
      <c r="X12" s="267">
        <v>1000</v>
      </c>
      <c r="Y12" s="187"/>
      <c r="Z12" s="293"/>
      <c r="AA12" s="187"/>
      <c r="AB12" s="304"/>
      <c r="AC12" s="17">
        <f t="shared" si="6"/>
        <v>0</v>
      </c>
      <c r="AD12" s="7">
        <f t="shared" si="7"/>
        <v>0</v>
      </c>
      <c r="AE12" s="7">
        <f t="shared" si="8"/>
        <v>0</v>
      </c>
      <c r="AF12" s="7">
        <f t="shared" si="9"/>
        <v>0</v>
      </c>
      <c r="AG12" s="7">
        <f t="shared" si="10"/>
        <v>0</v>
      </c>
      <c r="AH12" s="19">
        <f t="shared" si="0"/>
        <v>0</v>
      </c>
      <c r="AI12" s="11"/>
      <c r="AJ12" s="39">
        <f t="shared" si="1"/>
        <v>120</v>
      </c>
      <c r="AK12" s="39">
        <f t="shared" si="2"/>
        <v>120</v>
      </c>
      <c r="AL12" s="39">
        <f t="shared" si="3"/>
        <v>120</v>
      </c>
      <c r="AM12" s="39">
        <f t="shared" si="4"/>
        <v>120</v>
      </c>
      <c r="AN12" s="39">
        <f t="shared" si="5"/>
        <v>120</v>
      </c>
      <c r="AP12" s="135"/>
    </row>
    <row r="13" spans="1:42" ht="12.75" hidden="1">
      <c r="A13" s="138" t="s">
        <v>327</v>
      </c>
      <c r="B13" s="99" t="s">
        <v>371</v>
      </c>
      <c r="C13" s="110" t="s">
        <v>300</v>
      </c>
      <c r="D13" s="101" t="s">
        <v>170</v>
      </c>
      <c r="E13" s="102" t="s">
        <v>156</v>
      </c>
      <c r="F13" s="102">
        <v>20036</v>
      </c>
      <c r="G13" s="111"/>
      <c r="H13" s="132" t="s">
        <v>240</v>
      </c>
      <c r="I13" s="113"/>
      <c r="J13" s="205">
        <v>37974</v>
      </c>
      <c r="K13" s="195">
        <v>250</v>
      </c>
      <c r="L13" s="105">
        <v>250</v>
      </c>
      <c r="M13" s="216">
        <f>DATE($N$5,MONTH(J13),15)</f>
        <v>38335</v>
      </c>
      <c r="N13" s="195">
        <f>K13</f>
        <v>250</v>
      </c>
      <c r="O13" s="226"/>
      <c r="P13" s="105"/>
      <c r="Q13" s="201"/>
      <c r="R13" s="195"/>
      <c r="S13" s="243"/>
      <c r="T13" s="105"/>
      <c r="U13" s="260">
        <v>38923</v>
      </c>
      <c r="V13" s="105"/>
      <c r="W13" s="243"/>
      <c r="X13" s="268"/>
      <c r="Y13" s="290"/>
      <c r="Z13" s="294"/>
      <c r="AA13" s="290"/>
      <c r="AB13" s="305"/>
      <c r="AC13" s="106">
        <f t="shared" si="6"/>
        <v>0</v>
      </c>
      <c r="AD13" s="104">
        <f t="shared" si="7"/>
        <v>0</v>
      </c>
      <c r="AE13" s="104">
        <f t="shared" si="8"/>
        <v>0</v>
      </c>
      <c r="AF13" s="104">
        <f t="shared" si="9"/>
        <v>0</v>
      </c>
      <c r="AG13" s="104">
        <f t="shared" si="10"/>
        <v>250</v>
      </c>
      <c r="AH13" s="107">
        <f t="shared" si="0"/>
        <v>250</v>
      </c>
      <c r="AI13" s="101"/>
      <c r="AJ13" s="108">
        <f t="shared" si="1"/>
        <v>120</v>
      </c>
      <c r="AK13" s="108">
        <f t="shared" si="2"/>
        <v>120</v>
      </c>
      <c r="AL13" s="108">
        <f t="shared" si="3"/>
        <v>120</v>
      </c>
      <c r="AM13" s="108">
        <f t="shared" si="4"/>
        <v>120</v>
      </c>
      <c r="AN13" s="108">
        <f t="shared" si="5"/>
        <v>120</v>
      </c>
      <c r="AP13" s="135"/>
    </row>
    <row r="14" spans="1:42" ht="12.75">
      <c r="A14" s="138" t="s">
        <v>358</v>
      </c>
      <c r="B14" s="70" t="s">
        <v>93</v>
      </c>
      <c r="C14" s="10" t="s">
        <v>301</v>
      </c>
      <c r="D14" t="s">
        <v>186</v>
      </c>
      <c r="E14" s="56" t="s">
        <v>297</v>
      </c>
      <c r="F14" s="56">
        <v>90232</v>
      </c>
      <c r="G14" s="75" t="s">
        <v>208</v>
      </c>
      <c r="H14" s="49" t="s">
        <v>239</v>
      </c>
      <c r="I14" s="63" t="s">
        <v>92</v>
      </c>
      <c r="J14" s="204"/>
      <c r="K14" s="194">
        <v>0</v>
      </c>
      <c r="L14" s="6">
        <v>0</v>
      </c>
      <c r="M14" s="215">
        <v>38230</v>
      </c>
      <c r="N14" s="219">
        <v>250</v>
      </c>
      <c r="O14" s="225"/>
      <c r="P14" s="6"/>
      <c r="Q14" s="233">
        <v>38456</v>
      </c>
      <c r="R14" s="237">
        <f>N14</f>
        <v>250</v>
      </c>
      <c r="S14" s="200"/>
      <c r="T14" s="6"/>
      <c r="U14" s="260">
        <v>38923</v>
      </c>
      <c r="V14" s="6"/>
      <c r="W14" s="200"/>
      <c r="X14" s="267"/>
      <c r="Y14" s="187"/>
      <c r="Z14" s="293"/>
      <c r="AA14" s="187"/>
      <c r="AB14" s="304"/>
      <c r="AC14" s="17">
        <f t="shared" si="6"/>
        <v>0</v>
      </c>
      <c r="AD14" s="7">
        <f t="shared" si="7"/>
        <v>0</v>
      </c>
      <c r="AE14" s="7">
        <f t="shared" si="8"/>
        <v>0</v>
      </c>
      <c r="AF14" s="7">
        <f t="shared" si="9"/>
        <v>0</v>
      </c>
      <c r="AG14" s="7">
        <f t="shared" si="10"/>
        <v>500</v>
      </c>
      <c r="AH14" s="19">
        <f t="shared" si="0"/>
        <v>500</v>
      </c>
      <c r="AI14" s="11"/>
      <c r="AJ14" s="39">
        <f t="shared" si="1"/>
        <v>120</v>
      </c>
      <c r="AK14" s="39">
        <f t="shared" si="2"/>
        <v>120</v>
      </c>
      <c r="AL14" s="39">
        <f t="shared" si="3"/>
        <v>120</v>
      </c>
      <c r="AM14" s="39">
        <f t="shared" si="4"/>
        <v>120</v>
      </c>
      <c r="AN14" s="39">
        <f t="shared" si="5"/>
        <v>120</v>
      </c>
      <c r="AP14" s="135"/>
    </row>
    <row r="15" spans="1:42" ht="12.75">
      <c r="A15" s="257" t="s">
        <v>3</v>
      </c>
      <c r="B15" s="67" t="s">
        <v>4</v>
      </c>
      <c r="C15" s="182" t="s">
        <v>31</v>
      </c>
      <c r="D15" s="40" t="s">
        <v>170</v>
      </c>
      <c r="E15" s="56" t="s">
        <v>156</v>
      </c>
      <c r="F15" s="56">
        <v>20005</v>
      </c>
      <c r="G15" s="75">
        <v>2023873669</v>
      </c>
      <c r="H15" s="47" t="s">
        <v>5</v>
      </c>
      <c r="I15" s="63" t="s">
        <v>6</v>
      </c>
      <c r="J15" s="204"/>
      <c r="K15" s="194"/>
      <c r="L15" s="6"/>
      <c r="M15" s="215"/>
      <c r="N15" s="194"/>
      <c r="O15" s="225"/>
      <c r="P15" s="6"/>
      <c r="Q15" s="233">
        <v>38456</v>
      </c>
      <c r="R15" s="237">
        <v>1000</v>
      </c>
      <c r="S15" s="200">
        <v>38688</v>
      </c>
      <c r="T15" s="6">
        <v>1000</v>
      </c>
      <c r="U15" s="260">
        <v>38923</v>
      </c>
      <c r="V15" s="6">
        <v>1000</v>
      </c>
      <c r="W15" s="200">
        <v>38973</v>
      </c>
      <c r="X15" s="267">
        <v>1000</v>
      </c>
      <c r="Y15" s="187"/>
      <c r="Z15" s="293"/>
      <c r="AA15" s="187"/>
      <c r="AB15" s="304"/>
      <c r="AC15" s="17">
        <f t="shared" si="6"/>
        <v>0</v>
      </c>
      <c r="AD15" s="7">
        <f t="shared" si="7"/>
        <v>0</v>
      </c>
      <c r="AE15" s="7">
        <f t="shared" si="8"/>
        <v>0</v>
      </c>
      <c r="AF15" s="7">
        <f t="shared" si="9"/>
        <v>0</v>
      </c>
      <c r="AG15" s="7">
        <f t="shared" si="10"/>
        <v>0</v>
      </c>
      <c r="AH15" s="19">
        <f>SUM(AC15:AG15)</f>
        <v>0</v>
      </c>
      <c r="AI15" s="11"/>
      <c r="AJ15" s="39">
        <f>IF(AND(($A$2-J15)&lt;=30,($A$2-J15)&gt;=1),1,IF(AND(($A$2-J15)&lt;=60,($A$2-J15)&gt;=31),31,IF(AND(($A$2-J15)&lt;=90,($A$2-J15)&gt;=61),61,IF(AND(($A$2-J15)&lt;=120,($A$2-J15)&gt;=91),91,IF(($A$2-J15)&gt;=120,120,0)))))</f>
        <v>120</v>
      </c>
      <c r="AK15" s="39">
        <f>IF(AND(($A$2-M15)&lt;=30,($A$2-M15)&gt;=1),1,IF(AND(($A$2-M15)&lt;=60,($A$2-M15)&gt;=31),31,IF(AND(($A$2-M15)&lt;=90,($A$2-M15)&gt;=61),61,IF(AND(($A$2-M15)&lt;=120,($A$2-M15)&gt;=91),91,IF(($A$2-M15)&gt;=120,120,0)))))</f>
        <v>120</v>
      </c>
      <c r="AL15" s="39">
        <f>IF(AND(($A$2-Q15)&lt;=30,($A$2-Q15)&gt;=1),1,IF(AND(($A$2-Q15)&lt;=60,($A$2-Q15)&gt;=31),31,IF(AND(($A$2-Q15)&lt;=90,($A$2-Q15)&gt;=61),61,IF(AND(($A$2-Q15)&lt;=120,($A$2-Q15)&gt;=91),91,IF(($A$2-Q15)&gt;=120,120,0)))))</f>
        <v>120</v>
      </c>
      <c r="AM15" s="39">
        <f>IF(AND(($A$2-U15)&lt;=30,($A$2-U15)&gt;=1),1,IF(AND(($A$2-U15)&lt;=60,($A$2-U15)&gt;=31),31,IF(AND(($A$2-U15)&lt;=90,($A$2-U15)&gt;=61),61,IF(AND(($A$2-U15)&lt;=120,($A$2-U15)&gt;=91),91,IF(($A$2-U15)&gt;=120,120,0)))))</f>
        <v>120</v>
      </c>
      <c r="AN15" s="39">
        <f>IF(AND(($A$2-Z15)&lt;=30,($A$2-Z15)&gt;=1),1,IF(AND(($A$2-Z15)&lt;=60,($A$2-Z15)&gt;=31),31,IF(AND(($A$2-Z15)&lt;=90,($A$2-Z15)&gt;=61),61,IF(AND(($A$2-Z15)&lt;=120,($A$2-Z15)&gt;=91),91,IF(($A$2-Z15)&gt;=120,120,0)))))</f>
        <v>120</v>
      </c>
      <c r="AP15" s="135"/>
    </row>
    <row r="16" spans="1:42" s="149" customFormat="1" ht="12.75">
      <c r="A16" s="138" t="s">
        <v>8</v>
      </c>
      <c r="B16" s="138" t="s">
        <v>371</v>
      </c>
      <c r="C16" s="139" t="s">
        <v>153</v>
      </c>
      <c r="D16" s="140" t="s">
        <v>194</v>
      </c>
      <c r="E16" s="141" t="s">
        <v>297</v>
      </c>
      <c r="F16" s="141">
        <v>94065</v>
      </c>
      <c r="G16" s="183">
        <v>6506220860</v>
      </c>
      <c r="H16" s="184" t="s">
        <v>255</v>
      </c>
      <c r="I16" s="185" t="s">
        <v>366</v>
      </c>
      <c r="J16" s="206"/>
      <c r="K16" s="196">
        <v>0</v>
      </c>
      <c r="L16" s="146">
        <v>0</v>
      </c>
      <c r="M16" s="217">
        <v>38230</v>
      </c>
      <c r="N16" s="220">
        <v>250</v>
      </c>
      <c r="O16" s="227"/>
      <c r="P16" s="146"/>
      <c r="Q16" s="234">
        <v>38456</v>
      </c>
      <c r="R16" s="196">
        <v>1000</v>
      </c>
      <c r="S16" s="244">
        <v>38688</v>
      </c>
      <c r="T16" s="146">
        <v>1000</v>
      </c>
      <c r="U16" s="260">
        <v>38923</v>
      </c>
      <c r="V16" s="146">
        <v>1000</v>
      </c>
      <c r="W16" s="244">
        <v>38967</v>
      </c>
      <c r="X16" s="269">
        <v>1000</v>
      </c>
      <c r="Y16" s="281"/>
      <c r="Z16" s="295"/>
      <c r="AA16" s="281"/>
      <c r="AB16" s="306"/>
      <c r="AC16" s="147">
        <f t="shared" si="6"/>
        <v>0</v>
      </c>
      <c r="AD16" s="145">
        <f t="shared" si="7"/>
        <v>0</v>
      </c>
      <c r="AE16" s="145">
        <f t="shared" si="8"/>
        <v>0</v>
      </c>
      <c r="AF16" s="145">
        <f t="shared" si="9"/>
        <v>0</v>
      </c>
      <c r="AG16" s="145">
        <f t="shared" si="10"/>
        <v>250</v>
      </c>
      <c r="AH16" s="148">
        <f>SUM(AC16:AG16)</f>
        <v>250</v>
      </c>
      <c r="AI16" s="311"/>
      <c r="AJ16" s="150">
        <f>IF(AND(($A$2-J16)&lt;=30,($A$2-J16)&gt;=1),1,IF(AND(($A$2-J16)&lt;=60,($A$2-J16)&gt;=31),31,IF(AND(($A$2-J16)&lt;=90,($A$2-J16)&gt;=61),61,IF(AND(($A$2-J16)&lt;=120,($A$2-J16)&gt;=91),91,IF(($A$2-J16)&gt;=120,120,0)))))</f>
        <v>120</v>
      </c>
      <c r="AK16" s="150">
        <f>IF(AND(($A$2-M16)&lt;=30,($A$2-M16)&gt;=1),1,IF(AND(($A$2-M16)&lt;=60,($A$2-M16)&gt;=31),31,IF(AND(($A$2-M16)&lt;=90,($A$2-M16)&gt;=61),61,IF(AND(($A$2-M16)&lt;=120,($A$2-M16)&gt;=91),91,IF(($A$2-M16)&gt;=120,120,0)))))</f>
        <v>120</v>
      </c>
      <c r="AL16" s="150">
        <f>IF(AND(($A$2-Q16)&lt;=30,($A$2-Q16)&gt;=1),1,IF(AND(($A$2-Q16)&lt;=60,($A$2-Q16)&gt;=31),31,IF(AND(($A$2-Q16)&lt;=90,($A$2-Q16)&gt;=61),61,IF(AND(($A$2-Q16)&lt;=120,($A$2-Q16)&gt;=91),91,IF(($A$2-Q16)&gt;=120,120,0)))))</f>
        <v>120</v>
      </c>
      <c r="AM16" s="150">
        <f>IF(AND(($A$2-U16)&lt;=30,($A$2-U16)&gt;=1),1,IF(AND(($A$2-U16)&lt;=60,($A$2-U16)&gt;=31),31,IF(AND(($A$2-U16)&lt;=90,($A$2-U16)&gt;=61),61,IF(AND(($A$2-U16)&lt;=120,($A$2-U16)&gt;=91),91,IF(($A$2-U16)&gt;=120,120,0)))))</f>
        <v>120</v>
      </c>
      <c r="AN16" s="150">
        <f>IF(AND(($A$2-Z16)&lt;=30,($A$2-Z16)&gt;=1),1,IF(AND(($A$2-Z16)&lt;=60,($A$2-Z16)&gt;=31),31,IF(AND(($A$2-Z16)&lt;=90,($A$2-Z16)&gt;=61),61,IF(AND(($A$2-Z16)&lt;=120,($A$2-Z16)&gt;=91),91,IF(($A$2-Z16)&gt;=120,120,0)))))</f>
        <v>120</v>
      </c>
      <c r="AP16" s="140"/>
    </row>
    <row r="17" spans="1:42" ht="12.75">
      <c r="A17" s="257" t="s">
        <v>28</v>
      </c>
      <c r="B17" s="66" t="s">
        <v>371</v>
      </c>
      <c r="C17" s="10" t="s">
        <v>302</v>
      </c>
      <c r="D17" s="40" t="s">
        <v>170</v>
      </c>
      <c r="E17" s="56" t="s">
        <v>156</v>
      </c>
      <c r="F17" s="56">
        <v>20009</v>
      </c>
      <c r="G17" s="75">
        <v>2023873669</v>
      </c>
      <c r="H17" s="47" t="s">
        <v>241</v>
      </c>
      <c r="I17" s="97" t="s">
        <v>365</v>
      </c>
      <c r="J17" s="204"/>
      <c r="K17" s="194">
        <v>0</v>
      </c>
      <c r="L17" s="6">
        <v>0</v>
      </c>
      <c r="M17" s="215">
        <v>38041</v>
      </c>
      <c r="N17" s="194">
        <v>1000</v>
      </c>
      <c r="O17" s="225">
        <v>38041</v>
      </c>
      <c r="P17" s="6">
        <v>1000</v>
      </c>
      <c r="Q17" s="233">
        <v>38456</v>
      </c>
      <c r="R17" s="237">
        <f>N17</f>
        <v>1000</v>
      </c>
      <c r="S17" s="200">
        <v>38475</v>
      </c>
      <c r="T17" s="6">
        <v>1000</v>
      </c>
      <c r="U17" s="260">
        <v>38923</v>
      </c>
      <c r="V17" s="6">
        <v>1000</v>
      </c>
      <c r="W17" s="200">
        <v>38947</v>
      </c>
      <c r="X17" s="267">
        <v>1000</v>
      </c>
      <c r="Y17" s="187"/>
      <c r="Z17" s="293"/>
      <c r="AA17" s="187"/>
      <c r="AB17" s="304"/>
      <c r="AC17" s="17">
        <f t="shared" si="6"/>
        <v>0</v>
      </c>
      <c r="AD17" s="7">
        <f t="shared" si="7"/>
        <v>0</v>
      </c>
      <c r="AE17" s="7">
        <f t="shared" si="8"/>
        <v>0</v>
      </c>
      <c r="AF17" s="7">
        <f t="shared" si="9"/>
        <v>0</v>
      </c>
      <c r="AG17" s="7">
        <f t="shared" si="10"/>
        <v>0</v>
      </c>
      <c r="AH17" s="19">
        <f t="shared" si="0"/>
        <v>0</v>
      </c>
      <c r="AI17" s="311"/>
      <c r="AJ17" s="39">
        <f t="shared" si="1"/>
        <v>120</v>
      </c>
      <c r="AK17" s="39">
        <f t="shared" si="2"/>
        <v>120</v>
      </c>
      <c r="AL17" s="39">
        <f t="shared" si="3"/>
        <v>120</v>
      </c>
      <c r="AM17" s="39">
        <f t="shared" si="4"/>
        <v>120</v>
      </c>
      <c r="AN17" s="39">
        <f t="shared" si="5"/>
        <v>120</v>
      </c>
      <c r="AP17" s="135"/>
    </row>
    <row r="18" spans="1:42" s="149" customFormat="1" ht="12.75">
      <c r="A18" s="138" t="s">
        <v>129</v>
      </c>
      <c r="B18" s="257" t="s">
        <v>44</v>
      </c>
      <c r="C18" s="139" t="s">
        <v>303</v>
      </c>
      <c r="D18" s="140" t="s">
        <v>130</v>
      </c>
      <c r="E18" s="141" t="s">
        <v>304</v>
      </c>
      <c r="F18" s="151">
        <v>5001</v>
      </c>
      <c r="G18" s="142" t="s">
        <v>46</v>
      </c>
      <c r="H18" s="143" t="s">
        <v>242</v>
      </c>
      <c r="I18" s="144" t="s">
        <v>45</v>
      </c>
      <c r="J18" s="206">
        <v>37840</v>
      </c>
      <c r="K18" s="196">
        <v>250</v>
      </c>
      <c r="L18" s="146">
        <v>250</v>
      </c>
      <c r="M18" s="217">
        <v>37891</v>
      </c>
      <c r="N18" s="196">
        <f>K18</f>
        <v>250</v>
      </c>
      <c r="O18" s="227">
        <v>37891</v>
      </c>
      <c r="P18" s="146">
        <v>250</v>
      </c>
      <c r="Q18" s="234">
        <v>38547</v>
      </c>
      <c r="R18" s="238">
        <v>250</v>
      </c>
      <c r="S18" s="244">
        <v>38584</v>
      </c>
      <c r="T18" s="146">
        <v>250</v>
      </c>
      <c r="U18" s="260">
        <v>38923</v>
      </c>
      <c r="V18" s="146">
        <v>1000</v>
      </c>
      <c r="W18" s="244">
        <v>38993</v>
      </c>
      <c r="X18" s="269">
        <v>1000</v>
      </c>
      <c r="Y18" s="281"/>
      <c r="Z18" s="295"/>
      <c r="AA18" s="281"/>
      <c r="AB18" s="306"/>
      <c r="AC18" s="147">
        <f t="shared" si="6"/>
        <v>0</v>
      </c>
      <c r="AD18" s="145">
        <f t="shared" si="7"/>
        <v>0</v>
      </c>
      <c r="AE18" s="145">
        <f t="shared" si="8"/>
        <v>0</v>
      </c>
      <c r="AF18" s="145">
        <f t="shared" si="9"/>
        <v>0</v>
      </c>
      <c r="AG18" s="145">
        <f t="shared" si="10"/>
        <v>0</v>
      </c>
      <c r="AH18" s="148">
        <f t="shared" si="0"/>
        <v>0</v>
      </c>
      <c r="AI18" s="311"/>
      <c r="AJ18" s="150">
        <f t="shared" si="1"/>
        <v>120</v>
      </c>
      <c r="AK18" s="150">
        <f t="shared" si="2"/>
        <v>120</v>
      </c>
      <c r="AL18" s="150">
        <f t="shared" si="3"/>
        <v>120</v>
      </c>
      <c r="AM18" s="150">
        <f t="shared" si="4"/>
        <v>120</v>
      </c>
      <c r="AN18" s="150">
        <f t="shared" si="5"/>
        <v>120</v>
      </c>
      <c r="AP18" s="140"/>
    </row>
    <row r="19" spans="1:42" s="149" customFormat="1" ht="12.75">
      <c r="A19" s="138" t="s">
        <v>64</v>
      </c>
      <c r="B19" s="257" t="s">
        <v>65</v>
      </c>
      <c r="C19" s="139" t="s">
        <v>66</v>
      </c>
      <c r="D19" s="140" t="s">
        <v>191</v>
      </c>
      <c r="E19" s="141" t="s">
        <v>147</v>
      </c>
      <c r="F19" s="151">
        <v>60102</v>
      </c>
      <c r="G19" s="142" t="s">
        <v>67</v>
      </c>
      <c r="H19" s="143"/>
      <c r="I19" s="144" t="s">
        <v>68</v>
      </c>
      <c r="J19" s="206"/>
      <c r="K19" s="196"/>
      <c r="L19" s="146"/>
      <c r="M19" s="217"/>
      <c r="N19" s="196"/>
      <c r="O19" s="227"/>
      <c r="P19" s="146"/>
      <c r="Q19" s="234"/>
      <c r="R19" s="238"/>
      <c r="S19" s="244"/>
      <c r="T19" s="146"/>
      <c r="U19" s="260"/>
      <c r="V19" s="146"/>
      <c r="W19" s="244"/>
      <c r="X19" s="269"/>
      <c r="Y19" s="281">
        <v>39127</v>
      </c>
      <c r="Z19" s="302">
        <v>150</v>
      </c>
      <c r="AA19" s="281">
        <v>38762</v>
      </c>
      <c r="AB19" s="310">
        <v>150</v>
      </c>
      <c r="AC19" s="147">
        <f>SUM(IF(AJ19=1,K19-L19,0),IF(AK19=1,N19-P19,0),IF(AL19=1,R19-T19,0),IF(AM19=1,V19-X19,0),IF(AN19=1,Z19-AB19,0))</f>
        <v>0</v>
      </c>
      <c r="AD19" s="145">
        <f>SUM(IF(AJ19=31,K19-L19,0),IF(AK19=31,N19-P19,0),IF(AL19=31,R19-T19,0),IF(AM19=31,V19-X19,0),IF(AN19=31,Z19-AB19,0))</f>
        <v>0</v>
      </c>
      <c r="AE19" s="145">
        <f>SUM(IF(AJ19=61,K19-L19,0),IF(AK19=61,N19-P19,0),IF(AL19=61,R19-T19,0),IF(AM19=61,V19-X19,0),IF(AN19=61,Z19-AB19,0))</f>
        <v>0</v>
      </c>
      <c r="AF19" s="145">
        <f>SUM(IF(AJ19=91,K19-L19,0),IF(AK19=91,N19-P19,0),IF(AL19=91,R19-T19,0),IF(AM19=91,V19-X19,0),IF(AN19=91,Z19-AB19,0))</f>
        <v>0</v>
      </c>
      <c r="AG19" s="145">
        <f>SUM(IF(AJ19=120,K19-L19,0),IF(AK19=120,N19-P19,0),IF(AL19=120,R19-T19,0),IF(AM19=120,V19-X19,0),IF(AN19=120,Z19-AB19,0))</f>
        <v>0</v>
      </c>
      <c r="AH19" s="148">
        <f>SUM(AC19:AG19)</f>
        <v>0</v>
      </c>
      <c r="AI19" s="311"/>
      <c r="AJ19" s="150">
        <f>IF(AND(($A$2-J19)&lt;=30,($A$2-J19)&gt;=1),1,IF(AND(($A$2-J19)&lt;=60,($A$2-J19)&gt;=31),31,IF(AND(($A$2-J19)&lt;=90,($A$2-J19)&gt;=61),61,IF(AND(($A$2-J19)&lt;=120,($A$2-J19)&gt;=91),91,IF(($A$2-J19)&gt;=120,120,0)))))</f>
        <v>120</v>
      </c>
      <c r="AK19" s="150">
        <f>IF(AND(($A$2-M19)&lt;=30,($A$2-M19)&gt;=1),1,IF(AND(($A$2-M19)&lt;=60,($A$2-M19)&gt;=31),31,IF(AND(($A$2-M19)&lt;=90,($A$2-M19)&gt;=61),61,IF(AND(($A$2-M19)&lt;=120,($A$2-M19)&gt;=91),91,IF(($A$2-M19)&gt;=120,120,0)))))</f>
        <v>120</v>
      </c>
      <c r="AL19" s="150">
        <f>IF(AND(($A$2-Q19)&lt;=30,($A$2-Q19)&gt;=1),1,IF(AND(($A$2-Q19)&lt;=60,($A$2-Q19)&gt;=31),31,IF(AND(($A$2-Q19)&lt;=90,($A$2-Q19)&gt;=61),61,IF(AND(($A$2-Q19)&lt;=120,($A$2-Q19)&gt;=91),91,IF(($A$2-Q19)&gt;=120,120,0)))))</f>
        <v>120</v>
      </c>
      <c r="AM19" s="150">
        <f>IF(AND(($A$2-U19)&lt;=30,($A$2-U19)&gt;=1),1,IF(AND(($A$2-U19)&lt;=60,($A$2-U19)&gt;=31),31,IF(AND(($A$2-U19)&lt;=90,($A$2-U19)&gt;=61),61,IF(AND(($A$2-U19)&lt;=120,($A$2-U19)&gt;=91),91,IF(($A$2-U19)&gt;=120,120,0)))))</f>
        <v>120</v>
      </c>
      <c r="AN19" s="150">
        <f>IF(AND(($A$2-Z19)&lt;=30,($A$2-Z19)&gt;=1),1,IF(AND(($A$2-Z19)&lt;=60,($A$2-Z19)&gt;=31),31,IF(AND(($A$2-Z19)&lt;=90,($A$2-Z19)&gt;=61),61,IF(AND(($A$2-Z19)&lt;=120,($A$2-Z19)&gt;=91),91,IF(($A$2-Z19)&gt;=120,120,0)))))</f>
        <v>120</v>
      </c>
      <c r="AP19" s="140"/>
    </row>
    <row r="20" spans="1:42" ht="12.75">
      <c r="A20" s="138" t="s">
        <v>356</v>
      </c>
      <c r="B20" s="67" t="s">
        <v>25</v>
      </c>
      <c r="C20" s="10" t="s">
        <v>305</v>
      </c>
      <c r="D20" s="40" t="s">
        <v>187</v>
      </c>
      <c r="E20" s="56" t="s">
        <v>297</v>
      </c>
      <c r="F20" s="56">
        <v>94607</v>
      </c>
      <c r="G20" s="75" t="s">
        <v>26</v>
      </c>
      <c r="H20" s="49" t="s">
        <v>243</v>
      </c>
      <c r="I20" s="63" t="s">
        <v>27</v>
      </c>
      <c r="J20" s="204">
        <v>37840</v>
      </c>
      <c r="K20" s="194">
        <v>250</v>
      </c>
      <c r="L20" s="6">
        <v>250</v>
      </c>
      <c r="M20" s="215">
        <v>38230</v>
      </c>
      <c r="N20" s="221">
        <f>K20</f>
        <v>250</v>
      </c>
      <c r="O20" s="228">
        <v>38090</v>
      </c>
      <c r="P20" s="98">
        <v>250</v>
      </c>
      <c r="Q20" s="233">
        <v>38456</v>
      </c>
      <c r="R20" s="237">
        <f>N20</f>
        <v>250</v>
      </c>
      <c r="S20" s="200">
        <v>38610</v>
      </c>
      <c r="T20" s="6">
        <v>250</v>
      </c>
      <c r="U20" s="260">
        <v>38923</v>
      </c>
      <c r="V20" s="6">
        <v>500</v>
      </c>
      <c r="W20" s="200">
        <v>38938</v>
      </c>
      <c r="X20" s="267">
        <v>500</v>
      </c>
      <c r="Y20" s="187"/>
      <c r="Z20" s="293"/>
      <c r="AA20" s="187"/>
      <c r="AB20" s="304"/>
      <c r="AC20" s="17">
        <f t="shared" si="6"/>
        <v>0</v>
      </c>
      <c r="AD20" s="7">
        <f t="shared" si="7"/>
        <v>0</v>
      </c>
      <c r="AE20" s="7">
        <f t="shared" si="8"/>
        <v>0</v>
      </c>
      <c r="AF20" s="7">
        <f t="shared" si="9"/>
        <v>0</v>
      </c>
      <c r="AG20" s="7">
        <f t="shared" si="10"/>
        <v>0</v>
      </c>
      <c r="AH20" s="19">
        <f t="shared" si="0"/>
        <v>0</v>
      </c>
      <c r="AI20" s="311"/>
      <c r="AJ20" s="39">
        <f t="shared" si="1"/>
        <v>120</v>
      </c>
      <c r="AK20" s="39">
        <f t="shared" si="2"/>
        <v>120</v>
      </c>
      <c r="AL20" s="39">
        <f t="shared" si="3"/>
        <v>120</v>
      </c>
      <c r="AM20" s="39">
        <f t="shared" si="4"/>
        <v>120</v>
      </c>
      <c r="AN20" s="39">
        <f t="shared" si="5"/>
        <v>120</v>
      </c>
      <c r="AP20" s="135"/>
    </row>
    <row r="21" spans="1:42" ht="12.75">
      <c r="A21" s="138" t="s">
        <v>359</v>
      </c>
      <c r="B21" s="66" t="s">
        <v>97</v>
      </c>
      <c r="C21" s="10" t="s">
        <v>306</v>
      </c>
      <c r="D21" s="40" t="s">
        <v>180</v>
      </c>
      <c r="E21" s="56" t="s">
        <v>296</v>
      </c>
      <c r="F21" s="56" t="s">
        <v>307</v>
      </c>
      <c r="G21" s="75">
        <v>2124319090</v>
      </c>
      <c r="H21" s="49" t="s">
        <v>244</v>
      </c>
      <c r="I21" s="63" t="s">
        <v>98</v>
      </c>
      <c r="J21" s="204"/>
      <c r="K21" s="194">
        <v>0</v>
      </c>
      <c r="L21" s="6">
        <v>0</v>
      </c>
      <c r="M21" s="215">
        <v>38230</v>
      </c>
      <c r="N21" s="219">
        <v>250</v>
      </c>
      <c r="O21" s="225"/>
      <c r="P21" s="6"/>
      <c r="Q21" s="233">
        <v>38456</v>
      </c>
      <c r="R21" s="237">
        <f>N21</f>
        <v>250</v>
      </c>
      <c r="S21" s="200"/>
      <c r="T21" s="6"/>
      <c r="U21" s="260">
        <v>38923</v>
      </c>
      <c r="V21" s="6"/>
      <c r="W21" s="194"/>
      <c r="X21" s="267"/>
      <c r="Y21" s="187"/>
      <c r="Z21" s="293"/>
      <c r="AA21" s="187"/>
      <c r="AB21" s="304"/>
      <c r="AC21" s="17">
        <f t="shared" si="6"/>
        <v>0</v>
      </c>
      <c r="AD21" s="7">
        <f t="shared" si="7"/>
        <v>0</v>
      </c>
      <c r="AE21" s="7">
        <f t="shared" si="8"/>
        <v>0</v>
      </c>
      <c r="AF21" s="7">
        <f t="shared" si="9"/>
        <v>0</v>
      </c>
      <c r="AG21" s="7">
        <f t="shared" si="10"/>
        <v>500</v>
      </c>
      <c r="AH21" s="19">
        <f t="shared" si="0"/>
        <v>500</v>
      </c>
      <c r="AI21" s="11"/>
      <c r="AJ21" s="39">
        <f t="shared" si="1"/>
        <v>120</v>
      </c>
      <c r="AK21" s="39">
        <f t="shared" si="2"/>
        <v>120</v>
      </c>
      <c r="AL21" s="39">
        <f t="shared" si="3"/>
        <v>120</v>
      </c>
      <c r="AM21" s="39">
        <f t="shared" si="4"/>
        <v>120</v>
      </c>
      <c r="AN21" s="39">
        <f t="shared" si="5"/>
        <v>120</v>
      </c>
      <c r="AP21" s="135"/>
    </row>
    <row r="22" spans="1:42" ht="12.75">
      <c r="A22" s="257" t="s">
        <v>17</v>
      </c>
      <c r="B22" s="67" t="s">
        <v>23</v>
      </c>
      <c r="C22" s="182" t="s">
        <v>18</v>
      </c>
      <c r="D22" s="40" t="s">
        <v>19</v>
      </c>
      <c r="E22" s="250" t="s">
        <v>297</v>
      </c>
      <c r="F22" s="56">
        <v>94704</v>
      </c>
      <c r="G22" s="75" t="s">
        <v>20</v>
      </c>
      <c r="H22" s="49" t="s">
        <v>22</v>
      </c>
      <c r="I22" s="63" t="s">
        <v>21</v>
      </c>
      <c r="J22" s="204"/>
      <c r="K22" s="194"/>
      <c r="L22" s="6"/>
      <c r="M22" s="215"/>
      <c r="N22" s="219"/>
      <c r="O22" s="225"/>
      <c r="P22" s="6"/>
      <c r="Q22" s="233"/>
      <c r="R22" s="237"/>
      <c r="S22" s="200"/>
      <c r="T22" s="6"/>
      <c r="U22" s="260">
        <v>38882</v>
      </c>
      <c r="V22" s="6">
        <v>250</v>
      </c>
      <c r="W22" s="200">
        <v>38892</v>
      </c>
      <c r="X22" s="267">
        <v>250</v>
      </c>
      <c r="Y22" s="187"/>
      <c r="Z22" s="293"/>
      <c r="AA22" s="187"/>
      <c r="AB22" s="304"/>
      <c r="AC22" s="17">
        <f>SUM(IF(AJ22=1,K22-L22,0),IF(AK22=1,N22-P22,0),IF(AL22=1,R22-T22,0),IF(AM22=1,V22-X22,0),IF(AN22=1,Z22-AB22,0))</f>
        <v>0</v>
      </c>
      <c r="AD22" s="7">
        <f>SUM(IF(AJ22=31,K22-L22,0),IF(AK22=31,N22-P22,0),IF(AL22=31,R22-T22,0),IF(AM22=31,V22-X22,0),IF(AN22=31,Z22-AB22,0))</f>
        <v>0</v>
      </c>
      <c r="AE22" s="7">
        <f>SUM(IF(AJ22=61,K22-L22,0),IF(AK22=61,N22-P22,0),IF(AL22=61,R22-T22,0),IF(AM22=61,V22-X22,0),IF(AN22=61,Z22-AB22,0))</f>
        <v>0</v>
      </c>
      <c r="AF22" s="7">
        <f>SUM(IF(AJ22=91,K22-L22,0),IF(AK22=91,N22-P22,0),IF(AL22=91,R22-T22,0),IF(AM22=91,V22-X22,0),IF(AN22=91,Z22-AB22,0))</f>
        <v>0</v>
      </c>
      <c r="AG22" s="7">
        <f>SUM(IF(AJ22=120,K22-L22,0),IF(AK22=120,N22-P22,0),IF(AL22=120,R22-T22,0),IF(AM22=120,V22-X22,0),IF(AN22=120,Z22-AB22,0))</f>
        <v>0</v>
      </c>
      <c r="AH22" s="19">
        <f>SUM(AC22:AG22)</f>
        <v>0</v>
      </c>
      <c r="AI22" s="11"/>
      <c r="AJ22" s="39">
        <f>IF(AND(($A$2-J22)&lt;=30,($A$2-J22)&gt;=1),1,IF(AND(($A$2-J22)&lt;=60,($A$2-J22)&gt;=31),31,IF(AND(($A$2-J22)&lt;=90,($A$2-J22)&gt;=61),61,IF(AND(($A$2-J22)&lt;=120,($A$2-J22)&gt;=91),91,IF(($A$2-J22)&gt;=120,120,0)))))</f>
        <v>120</v>
      </c>
      <c r="AK22" s="39">
        <f>IF(AND(($A$2-M22)&lt;=30,($A$2-M22)&gt;=1),1,IF(AND(($A$2-M22)&lt;=60,($A$2-M22)&gt;=31),31,IF(AND(($A$2-M22)&lt;=90,($A$2-M22)&gt;=61),61,IF(AND(($A$2-M22)&lt;=120,($A$2-M22)&gt;=91),91,IF(($A$2-M22)&gt;=120,120,0)))))</f>
        <v>120</v>
      </c>
      <c r="AL22" s="39">
        <f>IF(AND(($A$2-Q22)&lt;=30,($A$2-Q22)&gt;=1),1,IF(AND(($A$2-Q22)&lt;=60,($A$2-Q22)&gt;=31),31,IF(AND(($A$2-Q22)&lt;=90,($A$2-Q22)&gt;=61),61,IF(AND(($A$2-Q22)&lt;=120,($A$2-Q22)&gt;=91),91,IF(($A$2-Q22)&gt;=120,120,0)))))</f>
        <v>120</v>
      </c>
      <c r="AM22" s="39">
        <f>IF(AND(($A$2-U22)&lt;=30,($A$2-U22)&gt;=1),1,IF(AND(($A$2-U22)&lt;=60,($A$2-U22)&gt;=31),31,IF(AND(($A$2-U22)&lt;=90,($A$2-U22)&gt;=61),61,IF(AND(($A$2-U22)&lt;=120,($A$2-U22)&gt;=91),91,IF(($A$2-U22)&gt;=120,120,0)))))</f>
        <v>120</v>
      </c>
      <c r="AN22" s="39">
        <f>IF(AND(($A$2-Z22)&lt;=30,($A$2-Z22)&gt;=1),1,IF(AND(($A$2-Z22)&lt;=60,($A$2-Z22)&gt;=31),31,IF(AND(($A$2-Z22)&lt;=90,($A$2-Z22)&gt;=61),61,IF(AND(($A$2-Z22)&lt;=120,($A$2-Z22)&gt;=91),91,IF(($A$2-Z22)&gt;=120,120,0)))))</f>
        <v>120</v>
      </c>
      <c r="AP22" s="135"/>
    </row>
    <row r="23" spans="1:42" ht="12.75">
      <c r="A23" s="257" t="s">
        <v>32</v>
      </c>
      <c r="B23" s="67" t="s">
        <v>33</v>
      </c>
      <c r="C23" s="182" t="s">
        <v>34</v>
      </c>
      <c r="D23" s="40" t="s">
        <v>180</v>
      </c>
      <c r="E23" s="250" t="s">
        <v>296</v>
      </c>
      <c r="F23" s="56">
        <v>10011</v>
      </c>
      <c r="G23" s="77" t="s">
        <v>35</v>
      </c>
      <c r="H23" s="48"/>
      <c r="I23" s="63" t="s">
        <v>36</v>
      </c>
      <c r="J23" s="204"/>
      <c r="K23" s="194"/>
      <c r="L23" s="6"/>
      <c r="M23" s="215"/>
      <c r="N23" s="194"/>
      <c r="O23" s="225"/>
      <c r="P23" s="6"/>
      <c r="Q23" s="233"/>
      <c r="R23" s="237"/>
      <c r="S23" s="200"/>
      <c r="T23" s="6"/>
      <c r="U23" s="260">
        <v>38974</v>
      </c>
      <c r="V23" s="6">
        <v>150</v>
      </c>
      <c r="W23" s="200">
        <v>38982</v>
      </c>
      <c r="X23" s="267">
        <v>150</v>
      </c>
      <c r="Y23" s="187"/>
      <c r="Z23" s="293"/>
      <c r="AA23" s="187"/>
      <c r="AB23" s="304"/>
      <c r="AC23" s="17">
        <f>SUM(IF(AJ23=1,K23-L23,0),IF(AK23=1,N23-P23,0),IF(AL23=1,R23-T23,0),IF(AM23=1,V23-X23,0),IF(AN23=1,Z23-AB23,0))</f>
        <v>0</v>
      </c>
      <c r="AD23" s="7">
        <f>SUM(IF(AJ23=31,K23-L23,0),IF(AK23=31,N23-P23,0),IF(AL23=31,R23-T23,0),IF(AM23=31,V23-X23,0),IF(AN23=31,Z23-AB23,0))</f>
        <v>0</v>
      </c>
      <c r="AE23" s="7">
        <f>SUM(IF(AJ23=61,K23-L23,0),IF(AK23=61,N23-P23,0),IF(AL23=61,R23-T23,0),IF(AM23=61,V23-X23,0),IF(AN23=61,Z23-AB23,0))</f>
        <v>0</v>
      </c>
      <c r="AF23" s="7">
        <f>SUM(IF(AJ23=91,K23-L23,0),IF(AK23=91,N23-P23,0),IF(AL23=91,R23-T23,0),IF(AM23=91,V23-X23,0),IF(AN23=91,Z23-AB23,0))</f>
        <v>0</v>
      </c>
      <c r="AG23" s="7">
        <f>SUM(IF(AJ23=120,K23-L23,0),IF(AK23=120,N23-P23,0),IF(AL23=120,R23-T23,0),IF(AM23=120,V23-X23,0),IF(AN23=120,Z23-AB23,0))</f>
        <v>0</v>
      </c>
      <c r="AH23" s="19">
        <f>SUM(AC23:AG23)</f>
        <v>0</v>
      </c>
      <c r="AI23" s="11"/>
      <c r="AJ23" s="39">
        <f>IF(AND(($A$2-J23)&lt;=30,($A$2-J23)&gt;=1),1,IF(AND(($A$2-J23)&lt;=60,($A$2-J23)&gt;=31),31,IF(AND(($A$2-J23)&lt;=90,($A$2-J23)&gt;=61),61,IF(AND(($A$2-J23)&lt;=120,($A$2-J23)&gt;=91),91,IF(($A$2-J23)&gt;=120,120,0)))))</f>
        <v>120</v>
      </c>
      <c r="AK23" s="39">
        <f>IF(AND(($A$2-M23)&lt;=30,($A$2-M23)&gt;=1),1,IF(AND(($A$2-M23)&lt;=60,($A$2-M23)&gt;=31),31,IF(AND(($A$2-M23)&lt;=90,($A$2-M23)&gt;=61),61,IF(AND(($A$2-M23)&lt;=120,($A$2-M23)&gt;=91),91,IF(($A$2-M23)&gt;=120,120,0)))))</f>
        <v>120</v>
      </c>
      <c r="AL23" s="39">
        <f>IF(AND(($A$2-Q23)&lt;=30,($A$2-Q23)&gt;=1),1,IF(AND(($A$2-Q23)&lt;=60,($A$2-Q23)&gt;=31),31,IF(AND(($A$2-Q23)&lt;=90,($A$2-Q23)&gt;=61),61,IF(AND(($A$2-Q23)&lt;=120,($A$2-Q23)&gt;=91),91,IF(($A$2-Q23)&gt;=120,120,0)))))</f>
        <v>120</v>
      </c>
      <c r="AM23" s="39">
        <f>IF(AND(($A$2-U23)&lt;=30,($A$2-U23)&gt;=1),1,IF(AND(($A$2-U23)&lt;=60,($A$2-U23)&gt;=31),31,IF(AND(($A$2-U23)&lt;=90,($A$2-U23)&gt;=61),61,IF(AND(($A$2-U23)&lt;=120,($A$2-U23)&gt;=91),91,IF(($A$2-U23)&gt;=120,120,0)))))</f>
        <v>120</v>
      </c>
      <c r="AN23" s="39">
        <f>IF(AND(($A$2-Z23)&lt;=30,($A$2-Z23)&gt;=1),1,IF(AND(($A$2-Z23)&lt;=60,($A$2-Z23)&gt;=31),31,IF(AND(($A$2-Z23)&lt;=90,($A$2-Z23)&gt;=61),61,IF(AND(($A$2-Z23)&lt;=120,($A$2-Z23)&gt;=91),91,IF(($A$2-Z23)&gt;=120,120,0)))))</f>
        <v>120</v>
      </c>
      <c r="AP23" s="135"/>
    </row>
    <row r="24" spans="1:42" ht="12.75">
      <c r="A24" s="138" t="s">
        <v>94</v>
      </c>
      <c r="B24" s="66" t="s">
        <v>121</v>
      </c>
      <c r="C24" s="10"/>
      <c r="F24" s="56"/>
      <c r="G24" s="77"/>
      <c r="H24" s="48" t="s">
        <v>96</v>
      </c>
      <c r="I24" s="63" t="s">
        <v>95</v>
      </c>
      <c r="J24" s="204"/>
      <c r="K24" s="194"/>
      <c r="L24" s="6"/>
      <c r="M24" s="215"/>
      <c r="N24" s="194"/>
      <c r="O24" s="225"/>
      <c r="P24" s="6"/>
      <c r="Q24" s="233">
        <v>38456</v>
      </c>
      <c r="R24" s="237">
        <v>250</v>
      </c>
      <c r="S24" s="200"/>
      <c r="T24" s="6"/>
      <c r="U24" s="260">
        <v>38923</v>
      </c>
      <c r="V24" s="6"/>
      <c r="W24" s="194"/>
      <c r="X24" s="267"/>
      <c r="Y24" s="187"/>
      <c r="Z24" s="293"/>
      <c r="AA24" s="187"/>
      <c r="AB24" s="304"/>
      <c r="AC24" s="17">
        <f t="shared" si="6"/>
        <v>0</v>
      </c>
      <c r="AD24" s="7">
        <f t="shared" si="7"/>
        <v>0</v>
      </c>
      <c r="AE24" s="7">
        <f t="shared" si="8"/>
        <v>0</v>
      </c>
      <c r="AF24" s="7">
        <f t="shared" si="9"/>
        <v>0</v>
      </c>
      <c r="AG24" s="7">
        <f t="shared" si="10"/>
        <v>250</v>
      </c>
      <c r="AH24" s="19">
        <f>SUM(AC24:AG24)</f>
        <v>250</v>
      </c>
      <c r="AI24" s="11"/>
      <c r="AJ24" s="39">
        <f>IF(AND(($A$2-J24)&lt;=30,($A$2-J24)&gt;=1),1,IF(AND(($A$2-J24)&lt;=60,($A$2-J24)&gt;=31),31,IF(AND(($A$2-J24)&lt;=90,($A$2-J24)&gt;=61),61,IF(AND(($A$2-J24)&lt;=120,($A$2-J24)&gt;=91),91,IF(($A$2-J24)&gt;=120,120,0)))))</f>
        <v>120</v>
      </c>
      <c r="AK24" s="39">
        <f>IF(AND(($A$2-M24)&lt;=30,($A$2-M24)&gt;=1),1,IF(AND(($A$2-M24)&lt;=60,($A$2-M24)&gt;=31),31,IF(AND(($A$2-M24)&lt;=90,($A$2-M24)&gt;=61),61,IF(AND(($A$2-M24)&lt;=120,($A$2-M24)&gt;=91),91,IF(($A$2-M24)&gt;=120,120,0)))))</f>
        <v>120</v>
      </c>
      <c r="AL24" s="39">
        <f>IF(AND(($A$2-Q24)&lt;=30,($A$2-Q24)&gt;=1),1,IF(AND(($A$2-Q24)&lt;=60,($A$2-Q24)&gt;=31),31,IF(AND(($A$2-Q24)&lt;=90,($A$2-Q24)&gt;=61),61,IF(AND(($A$2-Q24)&lt;=120,($A$2-Q24)&gt;=91),91,IF(($A$2-Q24)&gt;=120,120,0)))))</f>
        <v>120</v>
      </c>
      <c r="AM24" s="39">
        <f>IF(AND(($A$2-U24)&lt;=30,($A$2-U24)&gt;=1),1,IF(AND(($A$2-U24)&lt;=60,($A$2-U24)&gt;=31),31,IF(AND(($A$2-U24)&lt;=90,($A$2-U24)&gt;=61),61,IF(AND(($A$2-U24)&lt;=120,($A$2-U24)&gt;=91),91,IF(($A$2-U24)&gt;=120,120,0)))))</f>
        <v>120</v>
      </c>
      <c r="AN24" s="39">
        <f>IF(AND(($A$2-Z24)&lt;=30,($A$2-Z24)&gt;=1),1,IF(AND(($A$2-Z24)&lt;=60,($A$2-Z24)&gt;=31),31,IF(AND(($A$2-Z24)&lt;=90,($A$2-Z24)&gt;=61),61,IF(AND(($A$2-Z24)&lt;=120,($A$2-Z24)&gt;=91),91,IF(($A$2-Z24)&gt;=120,120,0)))))</f>
        <v>120</v>
      </c>
      <c r="AP24" s="135"/>
    </row>
    <row r="25" spans="1:42" ht="12.75">
      <c r="A25" s="138" t="s">
        <v>317</v>
      </c>
      <c r="B25" s="66" t="s">
        <v>371</v>
      </c>
      <c r="C25" s="10" t="s">
        <v>140</v>
      </c>
      <c r="D25" t="s">
        <v>188</v>
      </c>
      <c r="E25" s="56" t="s">
        <v>141</v>
      </c>
      <c r="F25" s="56">
        <v>80201</v>
      </c>
      <c r="G25" s="77" t="s">
        <v>209</v>
      </c>
      <c r="H25" s="48" t="s">
        <v>245</v>
      </c>
      <c r="I25" s="62" t="s">
        <v>366</v>
      </c>
      <c r="J25" s="204">
        <v>37797</v>
      </c>
      <c r="K25" s="194">
        <v>1000</v>
      </c>
      <c r="L25" s="6">
        <v>1000</v>
      </c>
      <c r="M25" s="215">
        <v>38230</v>
      </c>
      <c r="N25" s="194">
        <f>K25</f>
        <v>1000</v>
      </c>
      <c r="O25" s="225">
        <v>38261</v>
      </c>
      <c r="P25" s="6">
        <v>1000</v>
      </c>
      <c r="Q25" s="233">
        <v>38456</v>
      </c>
      <c r="R25" s="237">
        <f>N25</f>
        <v>1000</v>
      </c>
      <c r="S25" s="200">
        <v>38475</v>
      </c>
      <c r="T25" s="6">
        <v>1000</v>
      </c>
      <c r="U25" s="260">
        <v>38923</v>
      </c>
      <c r="V25" s="6">
        <v>1000</v>
      </c>
      <c r="W25" s="200">
        <v>38940</v>
      </c>
      <c r="X25" s="267">
        <v>1000</v>
      </c>
      <c r="Y25" s="187"/>
      <c r="Z25" s="293"/>
      <c r="AA25" s="187"/>
      <c r="AB25" s="304"/>
      <c r="AC25" s="17">
        <f t="shared" si="6"/>
        <v>0</v>
      </c>
      <c r="AD25" s="7">
        <f t="shared" si="7"/>
        <v>0</v>
      </c>
      <c r="AE25" s="7">
        <f t="shared" si="8"/>
        <v>0</v>
      </c>
      <c r="AF25" s="7">
        <f t="shared" si="9"/>
        <v>0</v>
      </c>
      <c r="AG25" s="7">
        <f t="shared" si="10"/>
        <v>0</v>
      </c>
      <c r="AH25" s="19">
        <f t="shared" si="0"/>
        <v>0</v>
      </c>
      <c r="AI25" s="11"/>
      <c r="AJ25" s="39">
        <f t="shared" si="1"/>
        <v>120</v>
      </c>
      <c r="AK25" s="39">
        <f t="shared" si="2"/>
        <v>120</v>
      </c>
      <c r="AL25" s="39">
        <f t="shared" si="3"/>
        <v>120</v>
      </c>
      <c r="AM25" s="39">
        <f t="shared" si="4"/>
        <v>120</v>
      </c>
      <c r="AN25" s="39">
        <f t="shared" si="5"/>
        <v>120</v>
      </c>
      <c r="AP25" s="135"/>
    </row>
    <row r="26" spans="1:42" ht="12.75">
      <c r="A26" s="138" t="s">
        <v>361</v>
      </c>
      <c r="B26" s="66" t="s">
        <v>99</v>
      </c>
      <c r="C26" s="46" t="s">
        <v>142</v>
      </c>
      <c r="D26" s="40" t="s">
        <v>180</v>
      </c>
      <c r="E26" s="56" t="s">
        <v>296</v>
      </c>
      <c r="F26" s="56">
        <v>10018</v>
      </c>
      <c r="G26" s="75">
        <v>2122460202</v>
      </c>
      <c r="H26" s="50" t="s">
        <v>246</v>
      </c>
      <c r="I26" s="63" t="s">
        <v>333</v>
      </c>
      <c r="J26" s="204">
        <v>37853</v>
      </c>
      <c r="K26" s="194">
        <v>250</v>
      </c>
      <c r="L26" s="6">
        <v>250</v>
      </c>
      <c r="M26" s="215">
        <v>38230</v>
      </c>
      <c r="N26" s="194">
        <f>K26</f>
        <v>250</v>
      </c>
      <c r="O26" s="225"/>
      <c r="P26" s="6"/>
      <c r="Q26" s="233">
        <v>38456</v>
      </c>
      <c r="R26" s="237">
        <f>N26</f>
        <v>250</v>
      </c>
      <c r="S26" s="200">
        <v>38623</v>
      </c>
      <c r="T26" s="6">
        <v>250</v>
      </c>
      <c r="U26" s="260">
        <v>38923</v>
      </c>
      <c r="V26" s="6">
        <v>250</v>
      </c>
      <c r="W26" s="200">
        <v>38959</v>
      </c>
      <c r="X26" s="267">
        <v>250</v>
      </c>
      <c r="Y26" s="187"/>
      <c r="Z26" s="293"/>
      <c r="AA26" s="187"/>
      <c r="AB26" s="304"/>
      <c r="AC26" s="17">
        <f t="shared" si="6"/>
        <v>0</v>
      </c>
      <c r="AD26" s="7">
        <f t="shared" si="7"/>
        <v>0</v>
      </c>
      <c r="AE26" s="7">
        <f t="shared" si="8"/>
        <v>0</v>
      </c>
      <c r="AF26" s="7">
        <f t="shared" si="9"/>
        <v>0</v>
      </c>
      <c r="AG26" s="7">
        <f t="shared" si="10"/>
        <v>250</v>
      </c>
      <c r="AH26" s="19">
        <f t="shared" si="0"/>
        <v>250</v>
      </c>
      <c r="AI26" s="11"/>
      <c r="AJ26" s="39">
        <f t="shared" si="1"/>
        <v>120</v>
      </c>
      <c r="AK26" s="39">
        <f t="shared" si="2"/>
        <v>120</v>
      </c>
      <c r="AL26" s="39">
        <f t="shared" si="3"/>
        <v>120</v>
      </c>
      <c r="AM26" s="39">
        <f t="shared" si="4"/>
        <v>120</v>
      </c>
      <c r="AN26" s="39">
        <f t="shared" si="5"/>
        <v>120</v>
      </c>
      <c r="AP26" s="135"/>
    </row>
    <row r="27" spans="1:42" ht="12.75" hidden="1">
      <c r="A27" s="138" t="s">
        <v>362</v>
      </c>
      <c r="B27" s="99" t="s">
        <v>100</v>
      </c>
      <c r="C27" s="110" t="s">
        <v>143</v>
      </c>
      <c r="D27" s="109" t="s">
        <v>189</v>
      </c>
      <c r="E27" s="102" t="s">
        <v>144</v>
      </c>
      <c r="F27" s="102">
        <v>98104</v>
      </c>
      <c r="G27" s="111">
        <v>2068762020</v>
      </c>
      <c r="H27" s="103" t="s">
        <v>247</v>
      </c>
      <c r="I27" s="114" t="s">
        <v>101</v>
      </c>
      <c r="J27" s="205"/>
      <c r="K27" s="195">
        <v>0</v>
      </c>
      <c r="L27" s="105">
        <v>0</v>
      </c>
      <c r="M27" s="216">
        <v>38230</v>
      </c>
      <c r="N27" s="222">
        <v>250</v>
      </c>
      <c r="O27" s="226"/>
      <c r="P27" s="105"/>
      <c r="Q27" s="201"/>
      <c r="R27" s="195"/>
      <c r="S27" s="243"/>
      <c r="T27" s="105"/>
      <c r="U27" s="260">
        <v>38923</v>
      </c>
      <c r="V27" s="105"/>
      <c r="W27" s="195"/>
      <c r="X27" s="268"/>
      <c r="Y27" s="290"/>
      <c r="Z27" s="294"/>
      <c r="AA27" s="290"/>
      <c r="AB27" s="305"/>
      <c r="AC27" s="106">
        <f t="shared" si="6"/>
        <v>0</v>
      </c>
      <c r="AD27" s="104">
        <f t="shared" si="7"/>
        <v>0</v>
      </c>
      <c r="AE27" s="104">
        <f t="shared" si="8"/>
        <v>0</v>
      </c>
      <c r="AF27" s="104">
        <f t="shared" si="9"/>
        <v>0</v>
      </c>
      <c r="AG27" s="104">
        <f t="shared" si="10"/>
        <v>250</v>
      </c>
      <c r="AH27" s="107">
        <f t="shared" si="0"/>
        <v>250</v>
      </c>
      <c r="AI27" s="101"/>
      <c r="AJ27" s="108">
        <f t="shared" si="1"/>
        <v>120</v>
      </c>
      <c r="AK27" s="108">
        <f t="shared" si="2"/>
        <v>120</v>
      </c>
      <c r="AL27" s="108">
        <f t="shared" si="3"/>
        <v>120</v>
      </c>
      <c r="AM27" s="108">
        <f t="shared" si="4"/>
        <v>120</v>
      </c>
      <c r="AN27" s="108">
        <f t="shared" si="5"/>
        <v>120</v>
      </c>
      <c r="AP27" s="135"/>
    </row>
    <row r="28" spans="1:42" s="165" customFormat="1" ht="12.75" hidden="1">
      <c r="A28" s="257" t="s">
        <v>136</v>
      </c>
      <c r="B28" s="152" t="s">
        <v>369</v>
      </c>
      <c r="C28" s="153" t="s">
        <v>145</v>
      </c>
      <c r="D28" s="154" t="s">
        <v>190</v>
      </c>
      <c r="E28" s="155" t="s">
        <v>141</v>
      </c>
      <c r="F28" s="155">
        <v>81428</v>
      </c>
      <c r="G28" s="156">
        <v>9705274898</v>
      </c>
      <c r="H28" s="157" t="s">
        <v>249</v>
      </c>
      <c r="I28" s="158" t="s">
        <v>370</v>
      </c>
      <c r="J28" s="207"/>
      <c r="K28" s="197">
        <v>0</v>
      </c>
      <c r="L28" s="160">
        <v>0</v>
      </c>
      <c r="M28" s="218">
        <v>38230</v>
      </c>
      <c r="N28" s="223">
        <v>250</v>
      </c>
      <c r="O28" s="229"/>
      <c r="P28" s="160"/>
      <c r="Q28" s="235"/>
      <c r="R28" s="239"/>
      <c r="S28" s="245"/>
      <c r="T28" s="160"/>
      <c r="U28" s="260">
        <v>38923</v>
      </c>
      <c r="V28" s="160"/>
      <c r="W28" s="197"/>
      <c r="X28" s="270"/>
      <c r="Y28" s="282"/>
      <c r="Z28" s="296"/>
      <c r="AA28" s="282"/>
      <c r="AB28" s="307"/>
      <c r="AC28" s="161">
        <f t="shared" si="6"/>
        <v>0</v>
      </c>
      <c r="AD28" s="159">
        <f t="shared" si="7"/>
        <v>0</v>
      </c>
      <c r="AE28" s="159">
        <f t="shared" si="8"/>
        <v>0</v>
      </c>
      <c r="AF28" s="159">
        <f t="shared" si="9"/>
        <v>0</v>
      </c>
      <c r="AG28" s="159">
        <f t="shared" si="10"/>
        <v>250</v>
      </c>
      <c r="AH28" s="162">
        <f t="shared" si="0"/>
        <v>250</v>
      </c>
      <c r="AJ28" s="164">
        <f t="shared" si="1"/>
        <v>120</v>
      </c>
      <c r="AK28" s="164">
        <f t="shared" si="2"/>
        <v>120</v>
      </c>
      <c r="AL28" s="164">
        <f t="shared" si="3"/>
        <v>120</v>
      </c>
      <c r="AM28" s="164">
        <f t="shared" si="4"/>
        <v>120</v>
      </c>
      <c r="AN28" s="164">
        <f t="shared" si="5"/>
        <v>120</v>
      </c>
      <c r="AP28" s="154"/>
    </row>
    <row r="29" spans="1:42" ht="12.75">
      <c r="A29" s="257" t="s">
        <v>387</v>
      </c>
      <c r="B29" s="66" t="s">
        <v>102</v>
      </c>
      <c r="C29" s="10" t="s">
        <v>7</v>
      </c>
      <c r="D29" s="40" t="s">
        <v>184</v>
      </c>
      <c r="E29" s="56" t="s">
        <v>297</v>
      </c>
      <c r="F29" s="56">
        <v>94117</v>
      </c>
      <c r="G29" s="75" t="s">
        <v>210</v>
      </c>
      <c r="H29" s="48" t="s">
        <v>248</v>
      </c>
      <c r="I29" s="63" t="s">
        <v>103</v>
      </c>
      <c r="J29" s="204">
        <v>37861</v>
      </c>
      <c r="K29" s="194">
        <v>500</v>
      </c>
      <c r="L29" s="6">
        <v>500</v>
      </c>
      <c r="M29" s="215">
        <v>38230</v>
      </c>
      <c r="N29" s="194">
        <f aca="true" t="shared" si="11" ref="N29:N35">K29</f>
        <v>500</v>
      </c>
      <c r="O29" s="225"/>
      <c r="P29" s="6"/>
      <c r="Q29" s="233">
        <v>38456</v>
      </c>
      <c r="R29" s="237">
        <f>N29</f>
        <v>500</v>
      </c>
      <c r="S29" s="200">
        <v>38723</v>
      </c>
      <c r="T29" s="6">
        <v>500</v>
      </c>
      <c r="U29" s="260">
        <v>38923</v>
      </c>
      <c r="V29" s="6">
        <v>500</v>
      </c>
      <c r="W29" s="200">
        <v>39015</v>
      </c>
      <c r="X29" s="267">
        <v>500</v>
      </c>
      <c r="Y29" s="187"/>
      <c r="Z29" s="293"/>
      <c r="AA29" s="187"/>
      <c r="AB29" s="304"/>
      <c r="AC29" s="17">
        <f t="shared" si="6"/>
        <v>0</v>
      </c>
      <c r="AD29" s="7">
        <f t="shared" si="7"/>
        <v>0</v>
      </c>
      <c r="AE29" s="7">
        <f t="shared" si="8"/>
        <v>0</v>
      </c>
      <c r="AF29" s="7">
        <f t="shared" si="9"/>
        <v>0</v>
      </c>
      <c r="AG29" s="7">
        <f t="shared" si="10"/>
        <v>500</v>
      </c>
      <c r="AH29" s="19">
        <f t="shared" si="0"/>
        <v>500</v>
      </c>
      <c r="AI29" s="11"/>
      <c r="AJ29" s="39">
        <f t="shared" si="1"/>
        <v>120</v>
      </c>
      <c r="AK29" s="39">
        <f t="shared" si="2"/>
        <v>120</v>
      </c>
      <c r="AL29" s="39">
        <f t="shared" si="3"/>
        <v>120</v>
      </c>
      <c r="AM29" s="39">
        <f t="shared" si="4"/>
        <v>120</v>
      </c>
      <c r="AN29" s="39">
        <f t="shared" si="5"/>
        <v>120</v>
      </c>
      <c r="AP29" s="135"/>
    </row>
    <row r="30" spans="1:42" ht="12.75">
      <c r="A30" s="138" t="s">
        <v>344</v>
      </c>
      <c r="B30" s="66" t="s">
        <v>104</v>
      </c>
      <c r="C30" s="10" t="s">
        <v>146</v>
      </c>
      <c r="D30" t="s">
        <v>191</v>
      </c>
      <c r="E30" s="56" t="s">
        <v>147</v>
      </c>
      <c r="F30" s="56">
        <v>60647</v>
      </c>
      <c r="G30" s="77">
        <v>7737720100</v>
      </c>
      <c r="H30" s="50" t="s">
        <v>250</v>
      </c>
      <c r="I30" s="62" t="s">
        <v>105</v>
      </c>
      <c r="J30" s="208">
        <v>37853</v>
      </c>
      <c r="K30" s="194">
        <v>250</v>
      </c>
      <c r="L30" s="6">
        <v>250</v>
      </c>
      <c r="M30" s="215">
        <v>38230</v>
      </c>
      <c r="N30" s="194">
        <f t="shared" si="11"/>
        <v>250</v>
      </c>
      <c r="O30" s="225"/>
      <c r="P30" s="6"/>
      <c r="Q30" s="233">
        <v>38456</v>
      </c>
      <c r="R30" s="237">
        <f>N30</f>
        <v>250</v>
      </c>
      <c r="S30" s="200">
        <v>38700</v>
      </c>
      <c r="T30" s="6">
        <v>250</v>
      </c>
      <c r="U30" s="261">
        <v>38847</v>
      </c>
      <c r="V30" s="6">
        <v>250</v>
      </c>
      <c r="W30" s="200">
        <v>38847</v>
      </c>
      <c r="X30" s="271">
        <v>250</v>
      </c>
      <c r="Y30" s="187"/>
      <c r="Z30" s="297"/>
      <c r="AA30" s="187"/>
      <c r="AB30" s="304"/>
      <c r="AC30" s="17">
        <f t="shared" si="6"/>
        <v>0</v>
      </c>
      <c r="AD30" s="7">
        <f t="shared" si="7"/>
        <v>0</v>
      </c>
      <c r="AE30" s="7">
        <f t="shared" si="8"/>
        <v>0</v>
      </c>
      <c r="AF30" s="7">
        <f t="shared" si="9"/>
        <v>0</v>
      </c>
      <c r="AG30" s="7">
        <f t="shared" si="10"/>
        <v>250</v>
      </c>
      <c r="AH30" s="19">
        <f t="shared" si="0"/>
        <v>250</v>
      </c>
      <c r="AI30" s="12"/>
      <c r="AJ30" s="39">
        <f t="shared" si="1"/>
        <v>120</v>
      </c>
      <c r="AK30" s="39">
        <f t="shared" si="2"/>
        <v>120</v>
      </c>
      <c r="AL30" s="39">
        <f t="shared" si="3"/>
        <v>120</v>
      </c>
      <c r="AM30" s="39">
        <f t="shared" si="4"/>
        <v>120</v>
      </c>
      <c r="AN30" s="39">
        <f t="shared" si="5"/>
        <v>120</v>
      </c>
      <c r="AP30" s="135"/>
    </row>
    <row r="31" spans="1:42" ht="12.75">
      <c r="A31" s="257" t="s">
        <v>59</v>
      </c>
      <c r="B31" s="67" t="s">
        <v>60</v>
      </c>
      <c r="C31" s="182" t="s">
        <v>61</v>
      </c>
      <c r="D31" s="137" t="s">
        <v>180</v>
      </c>
      <c r="E31" s="250" t="s">
        <v>296</v>
      </c>
      <c r="F31" s="56">
        <v>10017</v>
      </c>
      <c r="G31" s="77" t="s">
        <v>62</v>
      </c>
      <c r="H31" s="50" t="s">
        <v>63</v>
      </c>
      <c r="I31" s="63" t="s">
        <v>63</v>
      </c>
      <c r="K31" s="194"/>
      <c r="L31" s="6"/>
      <c r="M31" s="215"/>
      <c r="N31" s="194"/>
      <c r="O31" s="225"/>
      <c r="P31" s="6"/>
      <c r="Q31" s="233">
        <v>39036</v>
      </c>
      <c r="R31" s="237">
        <v>250</v>
      </c>
      <c r="S31" s="200">
        <v>39042</v>
      </c>
      <c r="T31" s="6">
        <v>250</v>
      </c>
      <c r="U31" s="261">
        <v>39036</v>
      </c>
      <c r="V31" s="6"/>
      <c r="W31" s="200"/>
      <c r="X31" s="271"/>
      <c r="Y31" s="187"/>
      <c r="Z31" s="297"/>
      <c r="AA31" s="187"/>
      <c r="AB31" s="304"/>
      <c r="AC31" s="17">
        <f>SUM(IF(AJ31=1,K31-L31,0),IF(AK31=1,N31-P31,0),IF(AL31=1,R31-T31,0),IF(AM31=1,V31-X31,0),IF(AN31=1,Z31-AB31,0))</f>
        <v>0</v>
      </c>
      <c r="AD31" s="7">
        <f>SUM(IF(AJ31=31,K31-L31,0),IF(AK31=31,N31-P31,0),IF(AL31=31,R31-T31,0),IF(AM31=31,V31-X31,0),IF(AN31=31,Z31-AB31,0))</f>
        <v>0</v>
      </c>
      <c r="AE31" s="7">
        <f>SUM(IF(AJ31=61,K31-L31,0),IF(AK31=61,N31-P31,0),IF(AL31=61,R31-T31,0),IF(AM31=61,V31-X31,0),IF(AN31=61,Z31-AB31,0))</f>
        <v>0</v>
      </c>
      <c r="AF31" s="7">
        <f>SUM(IF(AJ31=91,K31-L31,0),IF(AK31=91,N31-P31,0),IF(AL31=91,R31-T31,0),IF(AM31=91,V31-X31,0),IF(AN31=91,Z31-AB31,0))</f>
        <v>0</v>
      </c>
      <c r="AG31" s="7">
        <f>SUM(IF(AJ31=120,K31-L31,0),IF(AK31=120,N31-P31,0),IF(AL31=120,R31-T31,0),IF(AM31=120,V31-X31,0),IF(AN31=120,Z31-AB31,0))</f>
        <v>0</v>
      </c>
      <c r="AH31" s="19">
        <f>SUM(AC31:AG31)</f>
        <v>0</v>
      </c>
      <c r="AI31" s="12"/>
      <c r="AJ31" s="39">
        <f>IF(AND(($A$2-J31)&lt;=30,($A$2-J31)&gt;=1),1,IF(AND(($A$2-J31)&lt;=60,($A$2-J31)&gt;=31),31,IF(AND(($A$2-J31)&lt;=90,($A$2-J31)&gt;=61),61,IF(AND(($A$2-J31)&lt;=120,($A$2-J31)&gt;=91),91,IF(($A$2-J31)&gt;=120,120,0)))))</f>
        <v>120</v>
      </c>
      <c r="AK31" s="39">
        <f>IF(AND(($A$2-M31)&lt;=30,($A$2-M31)&gt;=1),1,IF(AND(($A$2-M31)&lt;=60,($A$2-M31)&gt;=31),31,IF(AND(($A$2-M31)&lt;=90,($A$2-M31)&gt;=61),61,IF(AND(($A$2-M31)&lt;=120,($A$2-M31)&gt;=91),91,IF(($A$2-M31)&gt;=120,120,0)))))</f>
        <v>120</v>
      </c>
      <c r="AL31" s="39">
        <f>IF(AND(($A$2-Q31)&lt;=30,($A$2-Q31)&gt;=1),1,IF(AND(($A$2-Q31)&lt;=60,($A$2-Q31)&gt;=31),31,IF(AND(($A$2-Q31)&lt;=90,($A$2-Q31)&gt;=61),61,IF(AND(($A$2-Q31)&lt;=120,($A$2-Q31)&gt;=91),91,IF(($A$2-Q31)&gt;=120,120,0)))))</f>
        <v>120</v>
      </c>
      <c r="AM31" s="39">
        <f>IF(AND(($A$2-U31)&lt;=30,($A$2-U31)&gt;=1),1,IF(AND(($A$2-U31)&lt;=60,($A$2-U31)&gt;=31),31,IF(AND(($A$2-U31)&lt;=90,($A$2-U31)&gt;=61),61,IF(AND(($A$2-U31)&lt;=120,($A$2-U31)&gt;=91),91,IF(($A$2-U31)&gt;=120,120,0)))))</f>
        <v>120</v>
      </c>
      <c r="AN31" s="39">
        <f>IF(AND(($A$2-Z31)&lt;=30,($A$2-Z31)&gt;=1),1,IF(AND(($A$2-Z31)&lt;=60,($A$2-Z31)&gt;=31),31,IF(AND(($A$2-Z31)&lt;=90,($A$2-Z31)&gt;=61),61,IF(AND(($A$2-Z31)&lt;=120,($A$2-Z31)&gt;=91),91,IF(($A$2-Z31)&gt;=120,120,0)))))</f>
        <v>120</v>
      </c>
      <c r="AP31" s="135"/>
    </row>
    <row r="32" spans="1:42" ht="12.75">
      <c r="A32" s="138" t="s">
        <v>312</v>
      </c>
      <c r="B32" s="66" t="s">
        <v>87</v>
      </c>
      <c r="C32" s="46" t="s">
        <v>88</v>
      </c>
      <c r="D32" t="s">
        <v>184</v>
      </c>
      <c r="E32" s="56" t="s">
        <v>297</v>
      </c>
      <c r="F32" s="56">
        <v>94111</v>
      </c>
      <c r="G32" s="77" t="s">
        <v>86</v>
      </c>
      <c r="H32" s="50" t="s">
        <v>251</v>
      </c>
      <c r="I32" s="63" t="s">
        <v>89</v>
      </c>
      <c r="J32" s="204">
        <v>37797</v>
      </c>
      <c r="K32" s="194">
        <v>1000</v>
      </c>
      <c r="L32" s="6">
        <v>1000</v>
      </c>
      <c r="M32" s="215">
        <v>38230</v>
      </c>
      <c r="N32" s="194">
        <f t="shared" si="11"/>
        <v>1000</v>
      </c>
      <c r="O32" s="225">
        <v>38294</v>
      </c>
      <c r="P32" s="6">
        <v>1000</v>
      </c>
      <c r="Q32" s="233">
        <v>38456</v>
      </c>
      <c r="R32" s="237">
        <f>N32</f>
        <v>1000</v>
      </c>
      <c r="S32" s="200"/>
      <c r="T32" s="6"/>
      <c r="U32" s="260">
        <v>38923</v>
      </c>
      <c r="V32" s="6"/>
      <c r="W32" s="200"/>
      <c r="X32" s="267"/>
      <c r="Y32" s="187"/>
      <c r="Z32" s="293"/>
      <c r="AA32" s="187"/>
      <c r="AB32" s="304"/>
      <c r="AC32" s="17">
        <f t="shared" si="6"/>
        <v>0</v>
      </c>
      <c r="AD32" s="7">
        <f t="shared" si="7"/>
        <v>0</v>
      </c>
      <c r="AE32" s="7">
        <f t="shared" si="8"/>
        <v>0</v>
      </c>
      <c r="AF32" s="7">
        <f t="shared" si="9"/>
        <v>0</v>
      </c>
      <c r="AG32" s="7">
        <f t="shared" si="10"/>
        <v>1000</v>
      </c>
      <c r="AH32" s="19">
        <f t="shared" si="0"/>
        <v>1000</v>
      </c>
      <c r="AI32" s="11"/>
      <c r="AJ32" s="39">
        <f t="shared" si="1"/>
        <v>120</v>
      </c>
      <c r="AK32" s="39">
        <f t="shared" si="2"/>
        <v>120</v>
      </c>
      <c r="AL32" s="39">
        <f t="shared" si="3"/>
        <v>120</v>
      </c>
      <c r="AM32" s="39">
        <f t="shared" si="4"/>
        <v>120</v>
      </c>
      <c r="AN32" s="39">
        <f t="shared" si="5"/>
        <v>120</v>
      </c>
      <c r="AP32" s="135"/>
    </row>
    <row r="33" spans="1:42" ht="12.75">
      <c r="A33" s="257" t="s">
        <v>313</v>
      </c>
      <c r="B33" s="71" t="s">
        <v>363</v>
      </c>
      <c r="C33" s="46" t="s">
        <v>148</v>
      </c>
      <c r="D33" t="s">
        <v>192</v>
      </c>
      <c r="E33" s="56" t="s">
        <v>297</v>
      </c>
      <c r="F33" s="56">
        <v>94941</v>
      </c>
      <c r="G33" s="77">
        <v>4153886478</v>
      </c>
      <c r="H33" s="50" t="s">
        <v>252</v>
      </c>
      <c r="I33" s="64" t="s">
        <v>366</v>
      </c>
      <c r="J33" s="204">
        <v>37840</v>
      </c>
      <c r="K33" s="194">
        <v>50</v>
      </c>
      <c r="L33" s="6">
        <v>50</v>
      </c>
      <c r="M33" s="215">
        <v>38230</v>
      </c>
      <c r="N33" s="194">
        <f t="shared" si="11"/>
        <v>50</v>
      </c>
      <c r="O33" s="225"/>
      <c r="P33" s="6"/>
      <c r="Q33" s="233">
        <v>38456</v>
      </c>
      <c r="R33" s="237">
        <f>N33</f>
        <v>50</v>
      </c>
      <c r="S33" s="200"/>
      <c r="T33" s="6"/>
      <c r="U33" s="260">
        <v>38923</v>
      </c>
      <c r="V33" s="6"/>
      <c r="W33" s="200"/>
      <c r="X33" s="267"/>
      <c r="Y33" s="187"/>
      <c r="Z33" s="293"/>
      <c r="AA33" s="187"/>
      <c r="AB33" s="304"/>
      <c r="AC33" s="17">
        <f t="shared" si="6"/>
        <v>0</v>
      </c>
      <c r="AD33" s="7">
        <f t="shared" si="7"/>
        <v>0</v>
      </c>
      <c r="AE33" s="7">
        <f t="shared" si="8"/>
        <v>0</v>
      </c>
      <c r="AF33" s="7">
        <f t="shared" si="9"/>
        <v>0</v>
      </c>
      <c r="AG33" s="7">
        <f t="shared" si="10"/>
        <v>100</v>
      </c>
      <c r="AH33" s="19">
        <f t="shared" si="0"/>
        <v>100</v>
      </c>
      <c r="AI33" s="11"/>
      <c r="AJ33" s="39">
        <f t="shared" si="1"/>
        <v>120</v>
      </c>
      <c r="AK33" s="39">
        <f t="shared" si="2"/>
        <v>120</v>
      </c>
      <c r="AL33" s="39">
        <f t="shared" si="3"/>
        <v>120</v>
      </c>
      <c r="AM33" s="39">
        <f t="shared" si="4"/>
        <v>120</v>
      </c>
      <c r="AN33" s="39">
        <f t="shared" si="5"/>
        <v>120</v>
      </c>
      <c r="AP33" s="135"/>
    </row>
    <row r="34" spans="1:42" s="165" customFormat="1" ht="12.75" hidden="1">
      <c r="A34" s="257" t="s">
        <v>137</v>
      </c>
      <c r="B34" s="179" t="s">
        <v>364</v>
      </c>
      <c r="C34" s="167" t="s">
        <v>149</v>
      </c>
      <c r="D34" s="165" t="s">
        <v>193</v>
      </c>
      <c r="E34" s="155" t="s">
        <v>150</v>
      </c>
      <c r="F34" s="155" t="s">
        <v>151</v>
      </c>
      <c r="G34" s="169">
        <v>8889465338</v>
      </c>
      <c r="H34" s="180" t="s">
        <v>253</v>
      </c>
      <c r="I34" s="181"/>
      <c r="J34" s="207">
        <v>37854</v>
      </c>
      <c r="K34" s="197">
        <v>1000</v>
      </c>
      <c r="L34" s="160">
        <v>1000</v>
      </c>
      <c r="M34" s="218">
        <v>38230</v>
      </c>
      <c r="N34" s="197">
        <f t="shared" si="11"/>
        <v>1000</v>
      </c>
      <c r="O34" s="229"/>
      <c r="P34" s="160"/>
      <c r="Q34" s="189"/>
      <c r="R34" s="197"/>
      <c r="S34" s="245"/>
      <c r="T34" s="160"/>
      <c r="U34" s="260">
        <v>38923</v>
      </c>
      <c r="V34" s="160"/>
      <c r="W34" s="245"/>
      <c r="X34" s="270"/>
      <c r="Y34" s="282"/>
      <c r="Z34" s="296"/>
      <c r="AA34" s="282"/>
      <c r="AB34" s="307"/>
      <c r="AC34" s="161">
        <f t="shared" si="6"/>
        <v>0</v>
      </c>
      <c r="AD34" s="172">
        <f t="shared" si="7"/>
        <v>0</v>
      </c>
      <c r="AE34" s="172">
        <f t="shared" si="8"/>
        <v>0</v>
      </c>
      <c r="AF34" s="172">
        <f t="shared" si="9"/>
        <v>0</v>
      </c>
      <c r="AG34" s="172">
        <f t="shared" si="10"/>
        <v>1000</v>
      </c>
      <c r="AH34" s="162">
        <f t="shared" si="0"/>
        <v>1000</v>
      </c>
      <c r="AJ34" s="164">
        <f t="shared" si="1"/>
        <v>120</v>
      </c>
      <c r="AK34" s="164">
        <f t="shared" si="2"/>
        <v>120</v>
      </c>
      <c r="AL34" s="164">
        <f t="shared" si="3"/>
        <v>120</v>
      </c>
      <c r="AM34" s="164">
        <f t="shared" si="4"/>
        <v>120</v>
      </c>
      <c r="AN34" s="164">
        <f t="shared" si="5"/>
        <v>120</v>
      </c>
      <c r="AP34" s="154"/>
    </row>
    <row r="35" spans="1:42" ht="12.75">
      <c r="A35" s="138" t="s">
        <v>360</v>
      </c>
      <c r="B35" s="66" t="s">
        <v>217</v>
      </c>
      <c r="C35" s="10" t="s">
        <v>2</v>
      </c>
      <c r="D35" s="40" t="s">
        <v>184</v>
      </c>
      <c r="E35" s="56" t="s">
        <v>297</v>
      </c>
      <c r="F35" s="56">
        <v>94108</v>
      </c>
      <c r="G35" s="75">
        <v>4153211700</v>
      </c>
      <c r="H35" s="50" t="s">
        <v>254</v>
      </c>
      <c r="I35" s="63" t="s">
        <v>219</v>
      </c>
      <c r="J35" s="204">
        <v>37786</v>
      </c>
      <c r="K35" s="194">
        <v>1000</v>
      </c>
      <c r="L35" s="6">
        <v>1000</v>
      </c>
      <c r="M35" s="215">
        <v>38230</v>
      </c>
      <c r="N35" s="194">
        <f t="shared" si="11"/>
        <v>1000</v>
      </c>
      <c r="O35" s="225">
        <v>38230</v>
      </c>
      <c r="P35" s="6">
        <v>1000</v>
      </c>
      <c r="Q35" s="233">
        <v>38456</v>
      </c>
      <c r="R35" s="237">
        <f>N35</f>
        <v>1000</v>
      </c>
      <c r="S35" s="200">
        <v>38471</v>
      </c>
      <c r="T35" s="6">
        <v>1000</v>
      </c>
      <c r="U35" s="260">
        <v>38923</v>
      </c>
      <c r="V35" s="6">
        <v>1000</v>
      </c>
      <c r="W35" s="200">
        <v>38968</v>
      </c>
      <c r="X35" s="267">
        <v>1000</v>
      </c>
      <c r="Y35" s="187"/>
      <c r="Z35" s="293"/>
      <c r="AA35" s="187"/>
      <c r="AB35" s="304"/>
      <c r="AC35" s="17">
        <f t="shared" si="6"/>
        <v>0</v>
      </c>
      <c r="AD35" s="7">
        <f t="shared" si="7"/>
        <v>0</v>
      </c>
      <c r="AE35" s="7">
        <f t="shared" si="8"/>
        <v>0</v>
      </c>
      <c r="AF35" s="7">
        <f t="shared" si="9"/>
        <v>0</v>
      </c>
      <c r="AG35" s="7">
        <f t="shared" si="10"/>
        <v>0</v>
      </c>
      <c r="AH35" s="19">
        <f t="shared" si="0"/>
        <v>0</v>
      </c>
      <c r="AI35" s="11"/>
      <c r="AJ35" s="39">
        <f t="shared" si="1"/>
        <v>120</v>
      </c>
      <c r="AK35" s="39">
        <f t="shared" si="2"/>
        <v>120</v>
      </c>
      <c r="AL35" s="39">
        <f t="shared" si="3"/>
        <v>120</v>
      </c>
      <c r="AM35" s="39">
        <f t="shared" si="4"/>
        <v>120</v>
      </c>
      <c r="AN35" s="39">
        <f t="shared" si="5"/>
        <v>120</v>
      </c>
      <c r="AP35" s="135"/>
    </row>
    <row r="36" spans="1:42" ht="12.75" hidden="1">
      <c r="A36" s="138" t="s">
        <v>120</v>
      </c>
      <c r="B36" s="116" t="s">
        <v>371</v>
      </c>
      <c r="C36" s="117" t="s">
        <v>153</v>
      </c>
      <c r="D36" s="118" t="s">
        <v>194</v>
      </c>
      <c r="E36" s="119" t="s">
        <v>297</v>
      </c>
      <c r="F36" s="119">
        <v>94065</v>
      </c>
      <c r="G36" s="120">
        <v>6506220860</v>
      </c>
      <c r="H36" s="121" t="s">
        <v>255</v>
      </c>
      <c r="I36" s="122" t="s">
        <v>366</v>
      </c>
      <c r="J36" s="207"/>
      <c r="K36" s="197">
        <v>0</v>
      </c>
      <c r="L36" s="124">
        <v>0</v>
      </c>
      <c r="M36" s="218">
        <v>38230</v>
      </c>
      <c r="N36" s="223">
        <v>250</v>
      </c>
      <c r="O36" s="229"/>
      <c r="P36" s="124"/>
      <c r="Q36" s="235">
        <v>38456</v>
      </c>
      <c r="R36" s="197"/>
      <c r="S36" s="245"/>
      <c r="T36" s="124"/>
      <c r="U36" s="260">
        <v>38923</v>
      </c>
      <c r="V36" s="160"/>
      <c r="W36" s="245"/>
      <c r="X36" s="272"/>
      <c r="Y36" s="282"/>
      <c r="Z36" s="296"/>
      <c r="AA36" s="282"/>
      <c r="AB36" s="307"/>
      <c r="AC36" s="125">
        <f t="shared" si="6"/>
        <v>0</v>
      </c>
      <c r="AD36" s="123">
        <f t="shared" si="7"/>
        <v>0</v>
      </c>
      <c r="AE36" s="123">
        <f t="shared" si="8"/>
        <v>0</v>
      </c>
      <c r="AF36" s="123">
        <f t="shared" si="9"/>
        <v>0</v>
      </c>
      <c r="AG36" s="123">
        <f t="shared" si="10"/>
        <v>250</v>
      </c>
      <c r="AH36" s="126">
        <f t="shared" si="0"/>
        <v>250</v>
      </c>
      <c r="AI36" s="127"/>
      <c r="AJ36" s="128">
        <f t="shared" si="1"/>
        <v>120</v>
      </c>
      <c r="AK36" s="128">
        <f t="shared" si="2"/>
        <v>120</v>
      </c>
      <c r="AL36" s="128">
        <f t="shared" si="3"/>
        <v>120</v>
      </c>
      <c r="AM36" s="128">
        <f t="shared" si="4"/>
        <v>120</v>
      </c>
      <c r="AN36" s="128">
        <f t="shared" si="5"/>
        <v>120</v>
      </c>
      <c r="AP36" s="135"/>
    </row>
    <row r="37" spans="1:42" s="149" customFormat="1" ht="12.75">
      <c r="A37" s="138" t="s">
        <v>311</v>
      </c>
      <c r="B37" s="138" t="s">
        <v>69</v>
      </c>
      <c r="C37" s="247" t="s">
        <v>70</v>
      </c>
      <c r="D37" s="140" t="s">
        <v>71</v>
      </c>
      <c r="E37" s="141" t="s">
        <v>297</v>
      </c>
      <c r="F37" s="141">
        <v>90212</v>
      </c>
      <c r="G37" s="142" t="s">
        <v>72</v>
      </c>
      <c r="H37" s="184" t="s">
        <v>256</v>
      </c>
      <c r="I37" s="144" t="s">
        <v>73</v>
      </c>
      <c r="J37" s="206">
        <v>37846</v>
      </c>
      <c r="K37" s="196">
        <v>1000</v>
      </c>
      <c r="L37" s="146">
        <v>1000</v>
      </c>
      <c r="M37" s="217">
        <v>38230</v>
      </c>
      <c r="N37" s="196">
        <f>K37</f>
        <v>1000</v>
      </c>
      <c r="O37" s="227">
        <v>38578</v>
      </c>
      <c r="P37" s="146">
        <v>1000</v>
      </c>
      <c r="Q37" s="234">
        <v>38456</v>
      </c>
      <c r="R37" s="302">
        <f aca="true" t="shared" si="12" ref="R37:R45">N37</f>
        <v>1000</v>
      </c>
      <c r="S37" s="244">
        <v>38783</v>
      </c>
      <c r="T37" s="146">
        <v>1000</v>
      </c>
      <c r="U37" s="263">
        <v>38923</v>
      </c>
      <c r="V37" s="146">
        <v>1000</v>
      </c>
      <c r="W37" s="244">
        <v>39135</v>
      </c>
      <c r="X37" s="269">
        <v>1000</v>
      </c>
      <c r="Y37" s="281"/>
      <c r="Z37" s="295"/>
      <c r="AA37" s="281"/>
      <c r="AB37" s="306"/>
      <c r="AC37" s="147">
        <f t="shared" si="6"/>
        <v>0</v>
      </c>
      <c r="AD37" s="145">
        <f t="shared" si="7"/>
        <v>0</v>
      </c>
      <c r="AE37" s="145">
        <f t="shared" si="8"/>
        <v>0</v>
      </c>
      <c r="AF37" s="145">
        <f t="shared" si="9"/>
        <v>0</v>
      </c>
      <c r="AG37" s="145">
        <f t="shared" si="10"/>
        <v>0</v>
      </c>
      <c r="AH37" s="148">
        <f t="shared" si="0"/>
        <v>0</v>
      </c>
      <c r="AJ37" s="150">
        <f t="shared" si="1"/>
        <v>120</v>
      </c>
      <c r="AK37" s="150">
        <f t="shared" si="2"/>
        <v>120</v>
      </c>
      <c r="AL37" s="150">
        <f t="shared" si="3"/>
        <v>120</v>
      </c>
      <c r="AM37" s="150">
        <f t="shared" si="4"/>
        <v>120</v>
      </c>
      <c r="AN37" s="150">
        <f t="shared" si="5"/>
        <v>120</v>
      </c>
      <c r="AP37" s="140"/>
    </row>
    <row r="38" spans="1:42" ht="12.75">
      <c r="A38" s="138" t="s">
        <v>314</v>
      </c>
      <c r="B38" s="66" t="s">
        <v>124</v>
      </c>
      <c r="C38" s="46" t="s">
        <v>83</v>
      </c>
      <c r="D38" s="40" t="s">
        <v>184</v>
      </c>
      <c r="E38" s="56" t="s">
        <v>297</v>
      </c>
      <c r="F38" s="56">
        <v>94103</v>
      </c>
      <c r="G38" s="78" t="s">
        <v>82</v>
      </c>
      <c r="H38" s="50" t="s">
        <v>257</v>
      </c>
      <c r="I38" s="63" t="s">
        <v>81</v>
      </c>
      <c r="J38" s="204">
        <v>37793</v>
      </c>
      <c r="K38" s="194">
        <v>250</v>
      </c>
      <c r="L38" s="6">
        <v>250</v>
      </c>
      <c r="M38" s="215">
        <v>38230</v>
      </c>
      <c r="N38" s="194">
        <f>K38</f>
        <v>250</v>
      </c>
      <c r="O38" s="225">
        <v>38262</v>
      </c>
      <c r="P38" s="6">
        <v>250</v>
      </c>
      <c r="Q38" s="233">
        <v>38456</v>
      </c>
      <c r="R38" s="237">
        <f t="shared" si="12"/>
        <v>250</v>
      </c>
      <c r="S38" s="200">
        <v>38489</v>
      </c>
      <c r="T38" s="6">
        <v>250</v>
      </c>
      <c r="U38" s="260">
        <v>38923</v>
      </c>
      <c r="V38" s="6">
        <v>250</v>
      </c>
      <c r="W38" s="200">
        <v>38941</v>
      </c>
      <c r="X38" s="267">
        <v>250</v>
      </c>
      <c r="Y38" s="187"/>
      <c r="Z38" s="293"/>
      <c r="AA38" s="187"/>
      <c r="AB38" s="304"/>
      <c r="AC38" s="17">
        <f t="shared" si="6"/>
        <v>0</v>
      </c>
      <c r="AD38" s="7">
        <f t="shared" si="7"/>
        <v>0</v>
      </c>
      <c r="AE38" s="7">
        <f t="shared" si="8"/>
        <v>0</v>
      </c>
      <c r="AF38" s="7">
        <f t="shared" si="9"/>
        <v>0</v>
      </c>
      <c r="AG38" s="7">
        <f t="shared" si="10"/>
        <v>0</v>
      </c>
      <c r="AH38" s="19">
        <f t="shared" si="0"/>
        <v>0</v>
      </c>
      <c r="AI38" s="11"/>
      <c r="AJ38" s="39">
        <f t="shared" si="1"/>
        <v>120</v>
      </c>
      <c r="AK38" s="39">
        <f t="shared" si="2"/>
        <v>120</v>
      </c>
      <c r="AL38" s="39">
        <f t="shared" si="3"/>
        <v>120</v>
      </c>
      <c r="AM38" s="39">
        <f t="shared" si="4"/>
        <v>120</v>
      </c>
      <c r="AN38" s="39">
        <f t="shared" si="5"/>
        <v>120</v>
      </c>
      <c r="AP38" s="135"/>
    </row>
    <row r="39" spans="1:42" ht="12.75">
      <c r="A39" s="138" t="s">
        <v>310</v>
      </c>
      <c r="B39" s="66" t="s">
        <v>106</v>
      </c>
      <c r="C39" s="46" t="s">
        <v>154</v>
      </c>
      <c r="D39" t="s">
        <v>187</v>
      </c>
      <c r="E39" s="56" t="s">
        <v>297</v>
      </c>
      <c r="F39" s="56">
        <v>94612</v>
      </c>
      <c r="G39" s="77">
        <v>6508517256</v>
      </c>
      <c r="H39" s="50" t="s">
        <v>258</v>
      </c>
      <c r="I39" s="63" t="s">
        <v>107</v>
      </c>
      <c r="J39" s="204">
        <v>37776</v>
      </c>
      <c r="K39" s="194">
        <v>250</v>
      </c>
      <c r="L39" s="6">
        <v>250</v>
      </c>
      <c r="M39" s="215">
        <v>38230</v>
      </c>
      <c r="N39" s="194">
        <v>0</v>
      </c>
      <c r="O39" s="225">
        <v>38155</v>
      </c>
      <c r="P39" s="6">
        <v>0</v>
      </c>
      <c r="Q39" s="233">
        <v>38456</v>
      </c>
      <c r="R39" s="237">
        <v>250</v>
      </c>
      <c r="S39" s="200">
        <v>38689</v>
      </c>
      <c r="T39" s="6">
        <v>250</v>
      </c>
      <c r="U39" s="260">
        <v>38923</v>
      </c>
      <c r="V39" s="6">
        <v>250</v>
      </c>
      <c r="W39" s="200">
        <v>38941</v>
      </c>
      <c r="X39" s="267">
        <v>250</v>
      </c>
      <c r="Y39" s="187"/>
      <c r="Z39" s="293"/>
      <c r="AA39" s="187"/>
      <c r="AB39" s="304"/>
      <c r="AC39" s="17">
        <f t="shared" si="6"/>
        <v>0</v>
      </c>
      <c r="AD39" s="7">
        <f t="shared" si="7"/>
        <v>0</v>
      </c>
      <c r="AE39" s="7">
        <f t="shared" si="8"/>
        <v>0</v>
      </c>
      <c r="AF39" s="7">
        <f t="shared" si="9"/>
        <v>0</v>
      </c>
      <c r="AG39" s="7">
        <f t="shared" si="10"/>
        <v>0</v>
      </c>
      <c r="AH39" s="19">
        <f t="shared" si="0"/>
        <v>0</v>
      </c>
      <c r="AI39" s="11"/>
      <c r="AJ39" s="39">
        <f t="shared" si="1"/>
        <v>120</v>
      </c>
      <c r="AK39" s="39">
        <f t="shared" si="2"/>
        <v>120</v>
      </c>
      <c r="AL39" s="39">
        <f t="shared" si="3"/>
        <v>120</v>
      </c>
      <c r="AM39" s="39">
        <f t="shared" si="4"/>
        <v>120</v>
      </c>
      <c r="AN39" s="39">
        <f t="shared" si="5"/>
        <v>120</v>
      </c>
      <c r="AP39" s="135"/>
    </row>
    <row r="40" spans="1:42" ht="12.75">
      <c r="A40" s="138" t="s">
        <v>315</v>
      </c>
      <c r="B40" s="66" t="s">
        <v>122</v>
      </c>
      <c r="C40" s="10" t="s">
        <v>155</v>
      </c>
      <c r="D40" t="s">
        <v>184</v>
      </c>
      <c r="E40" s="56" t="s">
        <v>297</v>
      </c>
      <c r="F40" s="56">
        <v>94103</v>
      </c>
      <c r="G40" s="75">
        <v>4155034170</v>
      </c>
      <c r="H40" s="48" t="s">
        <v>259</v>
      </c>
      <c r="I40" s="63" t="s">
        <v>123</v>
      </c>
      <c r="J40" s="204"/>
      <c r="K40" s="194">
        <v>0</v>
      </c>
      <c r="L40" s="6">
        <v>0</v>
      </c>
      <c r="M40" s="215">
        <v>38230</v>
      </c>
      <c r="N40" s="219">
        <v>250</v>
      </c>
      <c r="O40" s="225"/>
      <c r="P40" s="6"/>
      <c r="Q40" s="233">
        <v>38456</v>
      </c>
      <c r="R40" s="237">
        <v>500</v>
      </c>
      <c r="S40" s="200"/>
      <c r="T40" s="6"/>
      <c r="U40" s="260">
        <v>38923</v>
      </c>
      <c r="V40" s="6"/>
      <c r="W40" s="200"/>
      <c r="X40" s="273"/>
      <c r="Y40" s="187"/>
      <c r="Z40" s="293"/>
      <c r="AA40" s="187"/>
      <c r="AB40" s="304"/>
      <c r="AC40" s="17">
        <f t="shared" si="6"/>
        <v>0</v>
      </c>
      <c r="AD40" s="7">
        <f t="shared" si="7"/>
        <v>0</v>
      </c>
      <c r="AE40" s="7">
        <f t="shared" si="8"/>
        <v>0</v>
      </c>
      <c r="AF40" s="7">
        <f t="shared" si="9"/>
        <v>0</v>
      </c>
      <c r="AG40" s="7">
        <f t="shared" si="10"/>
        <v>750</v>
      </c>
      <c r="AH40" s="19">
        <f t="shared" si="0"/>
        <v>750</v>
      </c>
      <c r="AI40" s="11"/>
      <c r="AJ40" s="39">
        <f t="shared" si="1"/>
        <v>120</v>
      </c>
      <c r="AK40" s="39">
        <f t="shared" si="2"/>
        <v>120</v>
      </c>
      <c r="AL40" s="39">
        <f t="shared" si="3"/>
        <v>120</v>
      </c>
      <c r="AM40" s="39">
        <f t="shared" si="4"/>
        <v>120</v>
      </c>
      <c r="AN40" s="39">
        <f t="shared" si="5"/>
        <v>120</v>
      </c>
      <c r="AP40" s="135"/>
    </row>
    <row r="41" spans="1:42" ht="12.75">
      <c r="A41" s="138" t="s">
        <v>128</v>
      </c>
      <c r="B41" s="66" t="s">
        <v>371</v>
      </c>
      <c r="C41" s="10" t="s">
        <v>152</v>
      </c>
      <c r="D41" s="40" t="s">
        <v>184</v>
      </c>
      <c r="E41" s="56" t="s">
        <v>297</v>
      </c>
      <c r="F41" s="56">
        <v>94108</v>
      </c>
      <c r="G41" s="56" t="s">
        <v>220</v>
      </c>
      <c r="H41" s="48" t="s">
        <v>287</v>
      </c>
      <c r="I41" s="63" t="s">
        <v>368</v>
      </c>
      <c r="J41" s="204"/>
      <c r="K41" s="194">
        <v>0</v>
      </c>
      <c r="L41" s="6">
        <v>0</v>
      </c>
      <c r="M41" s="215">
        <v>38134</v>
      </c>
      <c r="N41" s="194">
        <v>150</v>
      </c>
      <c r="O41" s="225">
        <v>38134</v>
      </c>
      <c r="P41" s="6">
        <v>150</v>
      </c>
      <c r="Q41" s="233">
        <v>38456</v>
      </c>
      <c r="R41" s="237">
        <v>200</v>
      </c>
      <c r="S41" s="200">
        <v>38497</v>
      </c>
      <c r="T41" s="6">
        <v>200</v>
      </c>
      <c r="U41" s="260">
        <v>38923</v>
      </c>
      <c r="V41" s="6">
        <v>100</v>
      </c>
      <c r="W41" s="200">
        <v>38993</v>
      </c>
      <c r="X41" s="273">
        <v>100</v>
      </c>
      <c r="Y41" s="187"/>
      <c r="Z41" s="293"/>
      <c r="AA41" s="187"/>
      <c r="AB41" s="304"/>
      <c r="AC41" s="17">
        <f t="shared" si="6"/>
        <v>0</v>
      </c>
      <c r="AD41" s="7">
        <f t="shared" si="7"/>
        <v>0</v>
      </c>
      <c r="AE41" s="7">
        <f t="shared" si="8"/>
        <v>0</v>
      </c>
      <c r="AF41" s="7">
        <f t="shared" si="9"/>
        <v>0</v>
      </c>
      <c r="AG41" s="7">
        <f t="shared" si="10"/>
        <v>0</v>
      </c>
      <c r="AH41" s="19">
        <f t="shared" si="0"/>
        <v>0</v>
      </c>
      <c r="AI41" s="11"/>
      <c r="AJ41" s="39">
        <f t="shared" si="1"/>
        <v>120</v>
      </c>
      <c r="AK41" s="39">
        <f t="shared" si="2"/>
        <v>120</v>
      </c>
      <c r="AL41" s="39">
        <f t="shared" si="3"/>
        <v>120</v>
      </c>
      <c r="AM41" s="39">
        <f t="shared" si="4"/>
        <v>120</v>
      </c>
      <c r="AN41" s="39">
        <f t="shared" si="5"/>
        <v>120</v>
      </c>
      <c r="AP41" s="135"/>
    </row>
    <row r="42" spans="1:42" ht="12.75">
      <c r="A42" s="138" t="s">
        <v>379</v>
      </c>
      <c r="B42" s="66" t="s">
        <v>108</v>
      </c>
      <c r="C42" s="10" t="s">
        <v>29</v>
      </c>
      <c r="D42" s="40" t="s">
        <v>170</v>
      </c>
      <c r="E42" s="56" t="s">
        <v>156</v>
      </c>
      <c r="F42" s="56" t="s">
        <v>30</v>
      </c>
      <c r="G42" s="75">
        <v>2028852679</v>
      </c>
      <c r="H42" s="49" t="s">
        <v>260</v>
      </c>
      <c r="I42" s="63" t="s">
        <v>109</v>
      </c>
      <c r="J42" s="204"/>
      <c r="K42" s="194">
        <v>0</v>
      </c>
      <c r="L42" s="6">
        <v>0</v>
      </c>
      <c r="M42" s="215">
        <v>38230</v>
      </c>
      <c r="N42" s="219">
        <v>250</v>
      </c>
      <c r="O42" s="225">
        <v>38475</v>
      </c>
      <c r="P42" s="6">
        <v>250</v>
      </c>
      <c r="Q42" s="233">
        <v>38456</v>
      </c>
      <c r="R42" s="237">
        <f t="shared" si="12"/>
        <v>250</v>
      </c>
      <c r="S42" s="200"/>
      <c r="T42" s="6"/>
      <c r="U42" s="260">
        <v>38923</v>
      </c>
      <c r="V42" s="6">
        <v>0</v>
      </c>
      <c r="W42" s="200">
        <v>39042</v>
      </c>
      <c r="X42" s="273">
        <v>0</v>
      </c>
      <c r="Y42" s="187"/>
      <c r="Z42" s="293"/>
      <c r="AA42" s="187"/>
      <c r="AB42" s="304"/>
      <c r="AC42" s="17">
        <f t="shared" si="6"/>
        <v>0</v>
      </c>
      <c r="AD42" s="7">
        <f t="shared" si="7"/>
        <v>0</v>
      </c>
      <c r="AE42" s="7">
        <f t="shared" si="8"/>
        <v>0</v>
      </c>
      <c r="AF42" s="7">
        <f t="shared" si="9"/>
        <v>0</v>
      </c>
      <c r="AG42" s="7">
        <f t="shared" si="10"/>
        <v>250</v>
      </c>
      <c r="AH42" s="19">
        <f t="shared" si="0"/>
        <v>250</v>
      </c>
      <c r="AI42" s="11"/>
      <c r="AJ42" s="39">
        <f t="shared" si="1"/>
        <v>120</v>
      </c>
      <c r="AK42" s="39">
        <f t="shared" si="2"/>
        <v>120</v>
      </c>
      <c r="AL42" s="39">
        <f t="shared" si="3"/>
        <v>120</v>
      </c>
      <c r="AM42" s="39">
        <f t="shared" si="4"/>
        <v>120</v>
      </c>
      <c r="AN42" s="39">
        <f t="shared" si="5"/>
        <v>120</v>
      </c>
      <c r="AP42" s="135"/>
    </row>
    <row r="43" spans="1:42" ht="12.75">
      <c r="A43" s="138" t="s">
        <v>37</v>
      </c>
      <c r="B43" s="66" t="s">
        <v>38</v>
      </c>
      <c r="C43" s="10" t="s">
        <v>39</v>
      </c>
      <c r="D43" s="40" t="s">
        <v>40</v>
      </c>
      <c r="E43" s="56" t="s">
        <v>165</v>
      </c>
      <c r="F43" s="285" t="s">
        <v>41</v>
      </c>
      <c r="G43" s="75" t="s">
        <v>42</v>
      </c>
      <c r="H43" s="49"/>
      <c r="I43" s="63" t="s">
        <v>43</v>
      </c>
      <c r="J43" s="204"/>
      <c r="K43" s="194">
        <v>0</v>
      </c>
      <c r="L43" s="6">
        <v>0</v>
      </c>
      <c r="P43" s="6">
        <v>0</v>
      </c>
      <c r="Q43" s="233"/>
      <c r="R43" s="237">
        <f>N43</f>
        <v>0</v>
      </c>
      <c r="S43" s="200"/>
      <c r="T43" s="6"/>
      <c r="U43" s="260">
        <v>38959</v>
      </c>
      <c r="V43" s="6">
        <v>1000</v>
      </c>
      <c r="W43" s="200">
        <v>38983</v>
      </c>
      <c r="X43" s="273">
        <v>1000</v>
      </c>
      <c r="Y43" s="187"/>
      <c r="Z43" s="293"/>
      <c r="AA43" s="187"/>
      <c r="AB43" s="304"/>
      <c r="AC43" s="17">
        <f>SUM(IF(AJ43=1,K43-L43,0),IF(AK43=1,N43-P43,0),IF(AL43=1,R43-T43,0),IF(AM43=1,V43-X43,0),IF(AN43=1,Z43-AB43,0))</f>
        <v>0</v>
      </c>
      <c r="AD43" s="7">
        <f>SUM(IF(AJ43=31,K43-L43,0),IF(AK43=31,N43-P43,0),IF(AL43=31,R43-T43,0),IF(AM43=31,V43-X43,0),IF(AN43=31,Z43-AB43,0))</f>
        <v>0</v>
      </c>
      <c r="AE43" s="7">
        <f>SUM(IF(AJ43=61,K43-L43,0),IF(AK43=61,N43-P43,0),IF(AL43=61,R43-T43,0),IF(AM43=61,V43-X43,0),IF(AN43=61,Z43-AB43,0))</f>
        <v>0</v>
      </c>
      <c r="AF43" s="7">
        <f>SUM(IF(AJ43=91,K43-L43,0),IF(AK43=91,N43-P43,0),IF(AL43=91,R43-T43,0),IF(AM43=91,V43-X43,0),IF(AN43=91,Z43-AB43,0))</f>
        <v>0</v>
      </c>
      <c r="AG43" s="7">
        <f>SUM(IF(AJ43=120,K43-L43,0),IF(AK43=120,N43-P43,0),IF(AL43=120,R43-T43,0),IF(AM43=120,V43-X43,0),IF(AN43=120,Z43-AB43,0))</f>
        <v>0</v>
      </c>
      <c r="AH43" s="19">
        <f>SUM(AC43:AG43)</f>
        <v>0</v>
      </c>
      <c r="AI43" s="11"/>
      <c r="AJ43" s="39">
        <f>IF(AND(($A$2-J43)&lt;=30,($A$2-J43)&gt;=1),1,IF(AND(($A$2-J43)&lt;=60,($A$2-J43)&gt;=31),31,IF(AND(($A$2-J43)&lt;=90,($A$2-J43)&gt;=61),61,IF(AND(($A$2-J43)&lt;=120,($A$2-J43)&gt;=91),91,IF(($A$2-J43)&gt;=120,120,0)))))</f>
        <v>120</v>
      </c>
      <c r="AK43" s="39">
        <f>IF(AND(($A$2-M43)&lt;=30,($A$2-M43)&gt;=1),1,IF(AND(($A$2-M43)&lt;=60,($A$2-M43)&gt;=31),31,IF(AND(($A$2-M43)&lt;=90,($A$2-M43)&gt;=61),61,IF(AND(($A$2-M43)&lt;=120,($A$2-M43)&gt;=91),91,IF(($A$2-M43)&gt;=120,120,0)))))</f>
        <v>120</v>
      </c>
      <c r="AL43" s="39">
        <f>IF(AND(($A$2-Q43)&lt;=30,($A$2-Q43)&gt;=1),1,IF(AND(($A$2-Q43)&lt;=60,($A$2-Q43)&gt;=31),31,IF(AND(($A$2-Q43)&lt;=90,($A$2-Q43)&gt;=61),61,IF(AND(($A$2-Q43)&lt;=120,($A$2-Q43)&gt;=91),91,IF(($A$2-Q43)&gt;=120,120,0)))))</f>
        <v>120</v>
      </c>
      <c r="AM43" s="39">
        <f>IF(AND(($A$2-U43)&lt;=30,($A$2-U43)&gt;=1),1,IF(AND(($A$2-U43)&lt;=60,($A$2-U43)&gt;=31),31,IF(AND(($A$2-U43)&lt;=90,($A$2-U43)&gt;=61),61,IF(AND(($A$2-U43)&lt;=120,($A$2-U43)&gt;=91),91,IF(($A$2-U43)&gt;=120,120,0)))))</f>
        <v>120</v>
      </c>
      <c r="AN43" s="39">
        <f>IF(AND(($A$2-Z43)&lt;=30,($A$2-Z43)&gt;=1),1,IF(AND(($A$2-Z43)&lt;=60,($A$2-Z43)&gt;=31),31,IF(AND(($A$2-Z43)&lt;=90,($A$2-Z43)&gt;=61),61,IF(AND(($A$2-Z43)&lt;=120,($A$2-Z43)&gt;=91),91,IF(($A$2-Z43)&gt;=120,120,0)))))</f>
        <v>120</v>
      </c>
      <c r="AP43" s="135"/>
    </row>
    <row r="44" spans="1:42" ht="12.75">
      <c r="A44" s="138" t="s">
        <v>0</v>
      </c>
      <c r="B44" s="66" t="s">
        <v>371</v>
      </c>
      <c r="C44" s="312" t="s">
        <v>1</v>
      </c>
      <c r="D44" t="s">
        <v>19</v>
      </c>
      <c r="E44" s="56" t="s">
        <v>297</v>
      </c>
      <c r="F44" s="56">
        <v>94704</v>
      </c>
      <c r="G44" s="75"/>
      <c r="H44" s="48"/>
      <c r="I44" s="62" t="s">
        <v>366</v>
      </c>
      <c r="J44" s="204"/>
      <c r="K44" s="194"/>
      <c r="L44" s="6"/>
      <c r="M44" s="215"/>
      <c r="N44" s="194"/>
      <c r="O44" s="225"/>
      <c r="P44" s="6"/>
      <c r="Q44" s="233"/>
      <c r="R44" s="237"/>
      <c r="S44" s="200"/>
      <c r="T44" s="6"/>
      <c r="U44" s="260">
        <v>39025</v>
      </c>
      <c r="V44" s="6">
        <f>75+75</f>
        <v>150</v>
      </c>
      <c r="W44" s="200">
        <v>39142</v>
      </c>
      <c r="X44" s="273">
        <v>150</v>
      </c>
      <c r="Y44" s="187"/>
      <c r="Z44" s="293"/>
      <c r="AA44" s="187"/>
      <c r="AB44" s="304"/>
      <c r="AC44" s="17">
        <f>SUM(IF(AJ44=1,K44-L44,0),IF(AK44=1,N44-P44,0),IF(AL44=1,R44-T44,0),IF(AM44=1,V44-X44,0),IF(AN44=1,Z44-AB44,0))</f>
        <v>0</v>
      </c>
      <c r="AD44" s="7">
        <f>SUM(IF(AJ44=31,K44-L44,0),IF(AK44=31,N44-P44,0),IF(AL44=31,R44-T44,0),IF(AM44=31,V44-X44,0),IF(AN44=31,Z44-AB44,0))</f>
        <v>0</v>
      </c>
      <c r="AE44" s="7">
        <f>SUM(IF(AJ44=61,K44-L44,0),IF(AK44=61,N44-P44,0),IF(AL44=61,R44-T44,0),IF(AM44=61,V44-X44,0),IF(AN44=61,Z44-AB44,0))</f>
        <v>0</v>
      </c>
      <c r="AF44" s="7">
        <f>SUM(IF(AJ44=91,K44-L44,0),IF(AK44=91,N44-P44,0),IF(AL44=91,R44-T44,0),IF(AM44=91,V44-X44,0),IF(AN44=91,Z44-AB44,0))</f>
        <v>0</v>
      </c>
      <c r="AG44" s="7">
        <f>SUM(IF(AJ44=120,K44-L44,0),IF(AK44=120,N44-P44,0),IF(AL44=120,R44-T44,0),IF(AM44=120,V44-X44,0),IF(AN44=120,Z44-AB44,0))</f>
        <v>0</v>
      </c>
      <c r="AH44" s="19">
        <f>SUM(AC44:AG44)</f>
        <v>0</v>
      </c>
      <c r="AI44" s="11"/>
      <c r="AJ44" s="39">
        <f>IF(AND(($A$2-J44)&lt;=30,($A$2-J44)&gt;=1),1,IF(AND(($A$2-J44)&lt;=60,($A$2-J44)&gt;=31),31,IF(AND(($A$2-J44)&lt;=90,($A$2-J44)&gt;=61),61,IF(AND(($A$2-J44)&lt;=120,($A$2-J44)&gt;=91),91,IF(($A$2-J44)&gt;=120,120,0)))))</f>
        <v>120</v>
      </c>
      <c r="AK44" s="39">
        <f>IF(AND(($A$2-M44)&lt;=30,($A$2-M44)&gt;=1),1,IF(AND(($A$2-M44)&lt;=60,($A$2-M44)&gt;=31),31,IF(AND(($A$2-M44)&lt;=90,($A$2-M44)&gt;=61),61,IF(AND(($A$2-M44)&lt;=120,($A$2-M44)&gt;=91),91,IF(($A$2-M44)&gt;=120,120,0)))))</f>
        <v>120</v>
      </c>
      <c r="AL44" s="39">
        <f>IF(AND(($A$2-Q44)&lt;=30,($A$2-Q44)&gt;=1),1,IF(AND(($A$2-Q44)&lt;=60,($A$2-Q44)&gt;=31),31,IF(AND(($A$2-Q44)&lt;=90,($A$2-Q44)&gt;=61),61,IF(AND(($A$2-Q44)&lt;=120,($A$2-Q44)&gt;=91),91,IF(($A$2-Q44)&gt;=120,120,0)))))</f>
        <v>120</v>
      </c>
      <c r="AM44" s="39">
        <f>IF(AND(($A$2-U44)&lt;=30,($A$2-U44)&gt;=1),1,IF(AND(($A$2-U44)&lt;=60,($A$2-U44)&gt;=31),31,IF(AND(($A$2-U44)&lt;=90,($A$2-U44)&gt;=61),61,IF(AND(($A$2-U44)&lt;=120,($A$2-U44)&gt;=91),91,IF(($A$2-U44)&gt;=120,120,0)))))</f>
        <v>120</v>
      </c>
      <c r="AN44" s="39">
        <f>IF(AND(($A$2-Z44)&lt;=30,($A$2-Z44)&gt;=1),1,IF(AND(($A$2-Z44)&lt;=60,($A$2-Z44)&gt;=31),31,IF(AND(($A$2-Z44)&lt;=90,($A$2-Z44)&gt;=61),61,IF(AND(($A$2-Z44)&lt;=120,($A$2-Z44)&gt;=91),91,IF(($A$2-Z44)&gt;=120,120,0)))))</f>
        <v>120</v>
      </c>
      <c r="AP44" s="135"/>
    </row>
    <row r="45" spans="1:42" ht="12.75">
      <c r="A45" s="138" t="s">
        <v>316</v>
      </c>
      <c r="B45" s="66" t="s">
        <v>371</v>
      </c>
      <c r="C45" s="46" t="s">
        <v>157</v>
      </c>
      <c r="D45" t="s">
        <v>195</v>
      </c>
      <c r="E45" s="56" t="s">
        <v>144</v>
      </c>
      <c r="F45" s="56">
        <v>98110</v>
      </c>
      <c r="G45" s="75">
        <v>2068420216</v>
      </c>
      <c r="H45" s="48" t="s">
        <v>261</v>
      </c>
      <c r="I45" s="62" t="s">
        <v>366</v>
      </c>
      <c r="J45" s="204">
        <v>37784</v>
      </c>
      <c r="K45" s="194">
        <v>750</v>
      </c>
      <c r="L45" s="6">
        <v>750</v>
      </c>
      <c r="M45" s="215">
        <v>38230</v>
      </c>
      <c r="N45" s="194">
        <f>K45</f>
        <v>750</v>
      </c>
      <c r="O45" s="225">
        <v>38248</v>
      </c>
      <c r="P45" s="6">
        <v>750</v>
      </c>
      <c r="Q45" s="233">
        <v>38456</v>
      </c>
      <c r="R45" s="237">
        <f t="shared" si="12"/>
        <v>750</v>
      </c>
      <c r="S45" s="200">
        <v>38608</v>
      </c>
      <c r="T45" s="6">
        <v>750</v>
      </c>
      <c r="U45" s="260">
        <v>38923</v>
      </c>
      <c r="V45" s="6">
        <v>750</v>
      </c>
      <c r="W45" s="200">
        <v>38951</v>
      </c>
      <c r="X45" s="273">
        <v>750</v>
      </c>
      <c r="Y45" s="187"/>
      <c r="Z45" s="293"/>
      <c r="AA45" s="187"/>
      <c r="AB45" s="304"/>
      <c r="AC45" s="17">
        <f t="shared" si="6"/>
        <v>0</v>
      </c>
      <c r="AD45" s="7">
        <f t="shared" si="7"/>
        <v>0</v>
      </c>
      <c r="AE45" s="7">
        <f t="shared" si="8"/>
        <v>0</v>
      </c>
      <c r="AF45" s="7">
        <f t="shared" si="9"/>
        <v>0</v>
      </c>
      <c r="AG45" s="7">
        <f t="shared" si="10"/>
        <v>0</v>
      </c>
      <c r="AH45" s="19">
        <f t="shared" si="0"/>
        <v>0</v>
      </c>
      <c r="AI45" s="11"/>
      <c r="AJ45" s="39">
        <f t="shared" si="1"/>
        <v>120</v>
      </c>
      <c r="AK45" s="39">
        <f t="shared" si="2"/>
        <v>120</v>
      </c>
      <c r="AL45" s="39">
        <f t="shared" si="3"/>
        <v>120</v>
      </c>
      <c r="AM45" s="39">
        <f t="shared" si="4"/>
        <v>120</v>
      </c>
      <c r="AN45" s="39">
        <f t="shared" si="5"/>
        <v>120</v>
      </c>
      <c r="AP45" s="135"/>
    </row>
    <row r="46" spans="1:42" ht="12.75">
      <c r="A46" s="138" t="s">
        <v>318</v>
      </c>
      <c r="B46" s="66" t="s">
        <v>308</v>
      </c>
      <c r="C46" s="46" t="s">
        <v>158</v>
      </c>
      <c r="D46" t="s">
        <v>196</v>
      </c>
      <c r="E46" s="56" t="s">
        <v>141</v>
      </c>
      <c r="F46" s="56">
        <v>80304</v>
      </c>
      <c r="G46" s="75">
        <v>3034489105</v>
      </c>
      <c r="H46" s="48" t="s">
        <v>262</v>
      </c>
      <c r="I46" s="63" t="s">
        <v>309</v>
      </c>
      <c r="J46" s="208">
        <v>37797</v>
      </c>
      <c r="K46" s="194">
        <v>500</v>
      </c>
      <c r="L46" s="6">
        <v>500</v>
      </c>
      <c r="M46" s="215">
        <v>38230</v>
      </c>
      <c r="N46" s="194">
        <f>K46</f>
        <v>500</v>
      </c>
      <c r="O46" s="200">
        <v>38511</v>
      </c>
      <c r="P46" s="6">
        <v>500</v>
      </c>
      <c r="Q46" s="233">
        <v>38456</v>
      </c>
      <c r="R46" s="237">
        <v>500</v>
      </c>
      <c r="S46" s="200">
        <v>38511</v>
      </c>
      <c r="T46" s="6">
        <v>500</v>
      </c>
      <c r="U46" s="260">
        <v>38923</v>
      </c>
      <c r="V46" s="6">
        <v>1000</v>
      </c>
      <c r="W46" s="200">
        <v>38947</v>
      </c>
      <c r="X46" s="273">
        <v>1000</v>
      </c>
      <c r="Y46" s="187"/>
      <c r="Z46" s="297"/>
      <c r="AA46" s="187"/>
      <c r="AB46" s="304"/>
      <c r="AC46" s="17">
        <f t="shared" si="6"/>
        <v>0</v>
      </c>
      <c r="AD46" s="7">
        <f t="shared" si="7"/>
        <v>0</v>
      </c>
      <c r="AE46" s="7">
        <f t="shared" si="8"/>
        <v>0</v>
      </c>
      <c r="AF46" s="7">
        <f t="shared" si="9"/>
        <v>0</v>
      </c>
      <c r="AG46" s="7">
        <f t="shared" si="10"/>
        <v>0</v>
      </c>
      <c r="AH46" s="19">
        <f t="shared" si="0"/>
        <v>0</v>
      </c>
      <c r="AI46" s="12"/>
      <c r="AJ46" s="39">
        <f t="shared" si="1"/>
        <v>120</v>
      </c>
      <c r="AK46" s="39">
        <f t="shared" si="2"/>
        <v>120</v>
      </c>
      <c r="AL46" s="39">
        <f t="shared" si="3"/>
        <v>120</v>
      </c>
      <c r="AM46" s="39">
        <f t="shared" si="4"/>
        <v>120</v>
      </c>
      <c r="AN46" s="39">
        <f t="shared" si="5"/>
        <v>120</v>
      </c>
      <c r="AP46" s="135"/>
    </row>
    <row r="47" spans="1:42" s="165" customFormat="1" ht="12.75" hidden="1">
      <c r="A47" s="257" t="s">
        <v>134</v>
      </c>
      <c r="B47" s="152" t="s">
        <v>371</v>
      </c>
      <c r="C47" s="153" t="s">
        <v>159</v>
      </c>
      <c r="D47" s="165" t="s">
        <v>170</v>
      </c>
      <c r="E47" s="155" t="s">
        <v>156</v>
      </c>
      <c r="F47" s="155">
        <v>20009</v>
      </c>
      <c r="G47" s="156">
        <v>2025364203</v>
      </c>
      <c r="H47" s="157" t="s">
        <v>263</v>
      </c>
      <c r="I47" s="178"/>
      <c r="J47" s="207"/>
      <c r="K47" s="197">
        <v>0</v>
      </c>
      <c r="L47" s="160">
        <v>0</v>
      </c>
      <c r="M47" s="218">
        <v>38230</v>
      </c>
      <c r="N47" s="223">
        <v>250</v>
      </c>
      <c r="O47" s="229"/>
      <c r="P47" s="160"/>
      <c r="Q47" s="189"/>
      <c r="R47" s="197"/>
      <c r="S47" s="245"/>
      <c r="T47" s="160"/>
      <c r="U47" s="260">
        <v>38923</v>
      </c>
      <c r="V47" s="160"/>
      <c r="W47" s="245"/>
      <c r="X47" s="274"/>
      <c r="Y47" s="282"/>
      <c r="Z47" s="298"/>
      <c r="AA47" s="282"/>
      <c r="AB47" s="307"/>
      <c r="AC47" s="161">
        <f t="shared" si="6"/>
        <v>0</v>
      </c>
      <c r="AD47" s="159">
        <f t="shared" si="7"/>
        <v>0</v>
      </c>
      <c r="AE47" s="159">
        <f t="shared" si="8"/>
        <v>0</v>
      </c>
      <c r="AF47" s="159">
        <f t="shared" si="9"/>
        <v>0</v>
      </c>
      <c r="AG47" s="159">
        <f t="shared" si="10"/>
        <v>250</v>
      </c>
      <c r="AH47" s="162">
        <f t="shared" si="0"/>
        <v>250</v>
      </c>
      <c r="AI47" s="163"/>
      <c r="AJ47" s="164">
        <f t="shared" si="1"/>
        <v>120</v>
      </c>
      <c r="AK47" s="164">
        <f t="shared" si="2"/>
        <v>120</v>
      </c>
      <c r="AL47" s="164">
        <f t="shared" si="3"/>
        <v>120</v>
      </c>
      <c r="AM47" s="164">
        <f t="shared" si="4"/>
        <v>120</v>
      </c>
      <c r="AN47" s="164">
        <f t="shared" si="5"/>
        <v>120</v>
      </c>
      <c r="AP47" s="154"/>
    </row>
    <row r="48" spans="1:42" ht="12.75">
      <c r="A48" s="138" t="s">
        <v>320</v>
      </c>
      <c r="B48" s="71" t="s">
        <v>110</v>
      </c>
      <c r="C48" s="46" t="s">
        <v>160</v>
      </c>
      <c r="D48" s="40" t="s">
        <v>197</v>
      </c>
      <c r="E48" s="56" t="s">
        <v>218</v>
      </c>
      <c r="F48" s="56" t="s">
        <v>161</v>
      </c>
      <c r="G48" s="77">
        <v>4169165202</v>
      </c>
      <c r="H48" s="48" t="s">
        <v>264</v>
      </c>
      <c r="I48" s="65" t="s">
        <v>111</v>
      </c>
      <c r="J48" s="204"/>
      <c r="K48" s="194">
        <v>0</v>
      </c>
      <c r="L48" s="6">
        <v>0</v>
      </c>
      <c r="M48" s="215">
        <v>38230</v>
      </c>
      <c r="N48" s="219">
        <v>250</v>
      </c>
      <c r="O48" s="225"/>
      <c r="P48" s="6"/>
      <c r="Q48" s="233">
        <v>38456</v>
      </c>
      <c r="R48" s="237">
        <f>N48</f>
        <v>250</v>
      </c>
      <c r="S48" s="200"/>
      <c r="T48" s="6"/>
      <c r="U48" s="260">
        <v>38923</v>
      </c>
      <c r="V48" s="6"/>
      <c r="W48" s="200"/>
      <c r="X48" s="273"/>
      <c r="Y48" s="187"/>
      <c r="Z48" s="297"/>
      <c r="AA48" s="187"/>
      <c r="AB48" s="304"/>
      <c r="AC48" s="17">
        <f t="shared" si="6"/>
        <v>0</v>
      </c>
      <c r="AD48" s="7">
        <f t="shared" si="7"/>
        <v>0</v>
      </c>
      <c r="AE48" s="7">
        <f t="shared" si="8"/>
        <v>0</v>
      </c>
      <c r="AF48" s="7">
        <f t="shared" si="9"/>
        <v>0</v>
      </c>
      <c r="AG48" s="7">
        <f t="shared" si="10"/>
        <v>500</v>
      </c>
      <c r="AH48" s="19">
        <f aca="true" t="shared" si="13" ref="AH48:AH71">SUM(AC48:AG48)</f>
        <v>500</v>
      </c>
      <c r="AI48" s="12"/>
      <c r="AJ48" s="39">
        <f aca="true" t="shared" si="14" ref="AJ48:AJ71">IF(AND(($A$2-J48)&lt;=30,($A$2-J48)&gt;=1),1,IF(AND(($A$2-J48)&lt;=60,($A$2-J48)&gt;=31),31,IF(AND(($A$2-J48)&lt;=90,($A$2-J48)&gt;=61),61,IF(AND(($A$2-J48)&lt;=120,($A$2-J48)&gt;=91),91,IF(($A$2-J48)&gt;=120,120,0)))))</f>
        <v>120</v>
      </c>
      <c r="AK48" s="39">
        <f t="shared" si="2"/>
        <v>120</v>
      </c>
      <c r="AL48" s="39">
        <f aca="true" t="shared" si="15" ref="AL48:AL71">IF(AND(($A$2-Q48)&lt;=30,($A$2-Q48)&gt;=1),1,IF(AND(($A$2-Q48)&lt;=60,($A$2-Q48)&gt;=31),31,IF(AND(($A$2-Q48)&lt;=90,($A$2-Q48)&gt;=61),61,IF(AND(($A$2-Q48)&lt;=120,($A$2-Q48)&gt;=91),91,IF(($A$2-Q48)&gt;=120,120,0)))))</f>
        <v>120</v>
      </c>
      <c r="AM48" s="39">
        <f aca="true" t="shared" si="16" ref="AM48:AM71">IF(AND(($A$2-U48)&lt;=30,($A$2-U48)&gt;=1),1,IF(AND(($A$2-U48)&lt;=60,($A$2-U48)&gt;=31),31,IF(AND(($A$2-U48)&lt;=90,($A$2-U48)&gt;=61),61,IF(AND(($A$2-U48)&lt;=120,($A$2-U48)&gt;=91),91,IF(($A$2-U48)&gt;=120,120,0)))))</f>
        <v>120</v>
      </c>
      <c r="AN48" s="39">
        <f aca="true" t="shared" si="17" ref="AN48:AN71">IF(AND(($A$2-Z48)&lt;=30,($A$2-Z48)&gt;=1),1,IF(AND(($A$2-Z48)&lt;=60,($A$2-Z48)&gt;=31),31,IF(AND(($A$2-Z48)&lt;=90,($A$2-Z48)&gt;=61),61,IF(AND(($A$2-Z48)&lt;=120,($A$2-Z48)&gt;=91),91,IF(($A$2-Z48)&gt;=120,120,0)))))</f>
        <v>120</v>
      </c>
      <c r="AP48" s="135"/>
    </row>
    <row r="49" spans="1:42" ht="12.75">
      <c r="A49" s="257" t="s">
        <v>47</v>
      </c>
      <c r="B49" s="67" t="s">
        <v>48</v>
      </c>
      <c r="C49" s="182" t="s">
        <v>49</v>
      </c>
      <c r="D49" s="137" t="s">
        <v>50</v>
      </c>
      <c r="E49" s="250" t="s">
        <v>51</v>
      </c>
      <c r="F49" s="56">
        <v>20912</v>
      </c>
      <c r="G49" s="75" t="s">
        <v>222</v>
      </c>
      <c r="H49" s="48" t="s">
        <v>265</v>
      </c>
      <c r="I49" s="63" t="s">
        <v>52</v>
      </c>
      <c r="J49" s="204"/>
      <c r="K49" s="194">
        <v>0</v>
      </c>
      <c r="L49" s="6">
        <v>0</v>
      </c>
      <c r="M49" s="215">
        <v>38230</v>
      </c>
      <c r="N49" s="219">
        <v>250</v>
      </c>
      <c r="O49" s="225"/>
      <c r="P49" s="6"/>
      <c r="Q49" s="233">
        <v>38456</v>
      </c>
      <c r="R49" s="237">
        <f>N49</f>
        <v>250</v>
      </c>
      <c r="S49" s="200">
        <v>38693</v>
      </c>
      <c r="T49" s="6">
        <v>250</v>
      </c>
      <c r="U49" s="260">
        <v>38923</v>
      </c>
      <c r="V49" s="6">
        <v>250</v>
      </c>
      <c r="W49" s="200">
        <v>39001</v>
      </c>
      <c r="X49" s="273">
        <v>250</v>
      </c>
      <c r="Y49" s="187"/>
      <c r="Z49" s="297"/>
      <c r="AA49" s="187"/>
      <c r="AB49" s="304"/>
      <c r="AC49" s="17">
        <f t="shared" si="6"/>
        <v>0</v>
      </c>
      <c r="AD49" s="7">
        <f t="shared" si="7"/>
        <v>0</v>
      </c>
      <c r="AE49" s="7">
        <f t="shared" si="8"/>
        <v>0</v>
      </c>
      <c r="AF49" s="7">
        <f t="shared" si="9"/>
        <v>0</v>
      </c>
      <c r="AG49" s="7">
        <f t="shared" si="10"/>
        <v>250</v>
      </c>
      <c r="AH49" s="19">
        <f t="shared" si="13"/>
        <v>250</v>
      </c>
      <c r="AI49" s="12"/>
      <c r="AJ49" s="39">
        <f t="shared" si="14"/>
        <v>120</v>
      </c>
      <c r="AK49" s="39">
        <f t="shared" si="2"/>
        <v>120</v>
      </c>
      <c r="AL49" s="39">
        <f t="shared" si="15"/>
        <v>120</v>
      </c>
      <c r="AM49" s="39">
        <f t="shared" si="16"/>
        <v>120</v>
      </c>
      <c r="AN49" s="39">
        <f t="shared" si="17"/>
        <v>120</v>
      </c>
      <c r="AP49" s="135"/>
    </row>
    <row r="50" spans="1:42" ht="12.75">
      <c r="A50" s="287" t="s">
        <v>24</v>
      </c>
      <c r="B50" s="66" t="s">
        <v>371</v>
      </c>
      <c r="C50" s="10" t="s">
        <v>162</v>
      </c>
      <c r="D50" s="40" t="s">
        <v>198</v>
      </c>
      <c r="E50" s="56" t="s">
        <v>296</v>
      </c>
      <c r="F50" s="56">
        <v>10573</v>
      </c>
      <c r="G50" s="75">
        <v>9144172700</v>
      </c>
      <c r="H50" s="10"/>
      <c r="I50" s="63" t="s">
        <v>127</v>
      </c>
      <c r="J50" s="204"/>
      <c r="K50" s="194">
        <v>0</v>
      </c>
      <c r="L50" s="6">
        <v>0</v>
      </c>
      <c r="M50" s="215">
        <v>38045</v>
      </c>
      <c r="N50" s="194">
        <v>1000</v>
      </c>
      <c r="O50" s="225">
        <v>38045</v>
      </c>
      <c r="P50" s="6">
        <v>1000</v>
      </c>
      <c r="Q50" s="233">
        <v>38456</v>
      </c>
      <c r="R50" s="237">
        <f>N50</f>
        <v>1000</v>
      </c>
      <c r="S50" s="200">
        <v>38491</v>
      </c>
      <c r="T50" s="6">
        <v>1000</v>
      </c>
      <c r="U50" s="260">
        <v>38923</v>
      </c>
      <c r="V50" s="6">
        <v>0</v>
      </c>
      <c r="W50" s="200">
        <v>39050</v>
      </c>
      <c r="X50" s="273">
        <v>0</v>
      </c>
      <c r="Y50" s="187"/>
      <c r="Z50" s="297"/>
      <c r="AA50" s="187"/>
      <c r="AB50" s="304"/>
      <c r="AC50" s="17">
        <f t="shared" si="6"/>
        <v>0</v>
      </c>
      <c r="AD50" s="7">
        <f t="shared" si="7"/>
        <v>0</v>
      </c>
      <c r="AE50" s="7">
        <f t="shared" si="8"/>
        <v>0</v>
      </c>
      <c r="AF50" s="7">
        <f t="shared" si="9"/>
        <v>0</v>
      </c>
      <c r="AG50" s="7">
        <f t="shared" si="10"/>
        <v>0</v>
      </c>
      <c r="AH50" s="19">
        <f t="shared" si="13"/>
        <v>0</v>
      </c>
      <c r="AI50" s="12"/>
      <c r="AJ50" s="39">
        <f t="shared" si="14"/>
        <v>120</v>
      </c>
      <c r="AK50" s="39">
        <f t="shared" si="2"/>
        <v>120</v>
      </c>
      <c r="AL50" s="39">
        <f t="shared" si="15"/>
        <v>120</v>
      </c>
      <c r="AM50" s="39">
        <f t="shared" si="16"/>
        <v>120</v>
      </c>
      <c r="AN50" s="39">
        <f t="shared" si="17"/>
        <v>120</v>
      </c>
      <c r="AP50" s="135"/>
    </row>
    <row r="51" spans="1:42" s="177" customFormat="1" ht="12.75" hidden="1">
      <c r="A51" s="257" t="s">
        <v>133</v>
      </c>
      <c r="B51" s="166" t="s">
        <v>371</v>
      </c>
      <c r="C51" s="167" t="s">
        <v>163</v>
      </c>
      <c r="D51" s="154" t="s">
        <v>170</v>
      </c>
      <c r="E51" s="168" t="s">
        <v>156</v>
      </c>
      <c r="F51" s="168">
        <v>20010</v>
      </c>
      <c r="G51" s="169">
        <v>2023288842</v>
      </c>
      <c r="H51" s="170" t="s">
        <v>266</v>
      </c>
      <c r="I51" s="171" t="s">
        <v>366</v>
      </c>
      <c r="J51" s="209">
        <v>37813</v>
      </c>
      <c r="K51" s="198">
        <v>500</v>
      </c>
      <c r="L51" s="173">
        <v>500</v>
      </c>
      <c r="M51" s="191">
        <v>38230</v>
      </c>
      <c r="N51" s="198">
        <f>K51</f>
        <v>500</v>
      </c>
      <c r="O51" s="230"/>
      <c r="P51" s="173"/>
      <c r="Q51" s="191"/>
      <c r="R51" s="198"/>
      <c r="S51" s="246"/>
      <c r="T51" s="173"/>
      <c r="U51" s="260">
        <v>38923</v>
      </c>
      <c r="V51" s="173"/>
      <c r="W51" s="246"/>
      <c r="X51" s="275"/>
      <c r="Y51" s="291"/>
      <c r="Z51" s="299"/>
      <c r="AA51" s="291"/>
      <c r="AB51" s="308"/>
      <c r="AC51" s="174">
        <f t="shared" si="6"/>
        <v>0</v>
      </c>
      <c r="AD51" s="172">
        <f t="shared" si="7"/>
        <v>0</v>
      </c>
      <c r="AE51" s="172">
        <f t="shared" si="8"/>
        <v>0</v>
      </c>
      <c r="AF51" s="172">
        <f t="shared" si="9"/>
        <v>0</v>
      </c>
      <c r="AG51" s="172">
        <f t="shared" si="10"/>
        <v>500</v>
      </c>
      <c r="AH51" s="162">
        <f t="shared" si="13"/>
        <v>500</v>
      </c>
      <c r="AI51" s="175"/>
      <c r="AJ51" s="176">
        <f t="shared" si="14"/>
        <v>120</v>
      </c>
      <c r="AK51" s="176">
        <f aca="true" t="shared" si="18" ref="AK51:AK71">IF(AND(($A$2-M51)&lt;=30,($A$2-M51)&gt;=1),1,IF(AND(($A$2-M51)&lt;=60,($A$2-M51)&gt;=31),31,IF(AND(($A$2-M51)&lt;=90,($A$2-M51)&gt;=61),61,IF(AND(($A$2-M51)&lt;=120,($A$2-M51)&gt;=91),91,IF(($A$2-M51)&gt;=120,120,0)))))</f>
        <v>120</v>
      </c>
      <c r="AL51" s="176">
        <f t="shared" si="15"/>
        <v>120</v>
      </c>
      <c r="AM51" s="176">
        <f t="shared" si="16"/>
        <v>120</v>
      </c>
      <c r="AN51" s="176">
        <f t="shared" si="17"/>
        <v>120</v>
      </c>
      <c r="AP51" s="154"/>
    </row>
    <row r="52" spans="1:42" s="165" customFormat="1" ht="12.75" hidden="1">
      <c r="A52" s="257" t="s">
        <v>135</v>
      </c>
      <c r="B52" s="152" t="s">
        <v>371</v>
      </c>
      <c r="C52" s="153" t="s">
        <v>164</v>
      </c>
      <c r="D52" s="154" t="s">
        <v>199</v>
      </c>
      <c r="E52" s="155" t="s">
        <v>165</v>
      </c>
      <c r="F52" s="155" t="s">
        <v>166</v>
      </c>
      <c r="G52" s="156">
        <v>6175474002</v>
      </c>
      <c r="H52" s="157" t="s">
        <v>267</v>
      </c>
      <c r="I52" s="178" t="s">
        <v>366</v>
      </c>
      <c r="J52" s="207"/>
      <c r="K52" s="197">
        <v>0</v>
      </c>
      <c r="L52" s="160">
        <v>0</v>
      </c>
      <c r="M52" s="218">
        <v>38230</v>
      </c>
      <c r="N52" s="223">
        <v>250</v>
      </c>
      <c r="O52" s="229"/>
      <c r="P52" s="160"/>
      <c r="Q52" s="189"/>
      <c r="R52" s="197"/>
      <c r="S52" s="245"/>
      <c r="T52" s="160"/>
      <c r="U52" s="260">
        <v>38923</v>
      </c>
      <c r="V52" s="160"/>
      <c r="W52" s="245"/>
      <c r="X52" s="274"/>
      <c r="Y52" s="282"/>
      <c r="Z52" s="298"/>
      <c r="AA52" s="282"/>
      <c r="AB52" s="307"/>
      <c r="AC52" s="161">
        <f t="shared" si="6"/>
        <v>0</v>
      </c>
      <c r="AD52" s="159">
        <f t="shared" si="7"/>
        <v>0</v>
      </c>
      <c r="AE52" s="159">
        <f t="shared" si="8"/>
        <v>0</v>
      </c>
      <c r="AF52" s="159">
        <f t="shared" si="9"/>
        <v>0</v>
      </c>
      <c r="AG52" s="159">
        <f t="shared" si="10"/>
        <v>250</v>
      </c>
      <c r="AH52" s="162">
        <f t="shared" si="13"/>
        <v>250</v>
      </c>
      <c r="AI52" s="163"/>
      <c r="AJ52" s="164">
        <f t="shared" si="14"/>
        <v>120</v>
      </c>
      <c r="AK52" s="164">
        <f t="shared" si="18"/>
        <v>120</v>
      </c>
      <c r="AL52" s="164">
        <f t="shared" si="15"/>
        <v>120</v>
      </c>
      <c r="AM52" s="164">
        <f t="shared" si="16"/>
        <v>120</v>
      </c>
      <c r="AN52" s="164">
        <f t="shared" si="17"/>
        <v>120</v>
      </c>
      <c r="AP52" s="154"/>
    </row>
    <row r="53" spans="1:42" ht="12.75">
      <c r="A53" s="138" t="s">
        <v>76</v>
      </c>
      <c r="B53" s="66" t="s">
        <v>371</v>
      </c>
      <c r="C53" s="10" t="s">
        <v>74</v>
      </c>
      <c r="D53" t="s">
        <v>187</v>
      </c>
      <c r="E53" s="56" t="s">
        <v>297</v>
      </c>
      <c r="F53" s="56">
        <v>94608</v>
      </c>
      <c r="G53" s="75" t="s">
        <v>75</v>
      </c>
      <c r="H53" s="47"/>
      <c r="I53" s="63"/>
      <c r="J53" s="204"/>
      <c r="K53" s="194"/>
      <c r="L53" s="6"/>
      <c r="M53" s="215"/>
      <c r="N53" s="194"/>
      <c r="O53" s="225"/>
      <c r="P53" s="6"/>
      <c r="Q53" s="233"/>
      <c r="R53" s="237"/>
      <c r="S53" s="200"/>
      <c r="T53" s="6"/>
      <c r="U53" s="260"/>
      <c r="V53" s="6"/>
      <c r="W53" s="200"/>
      <c r="X53" s="273"/>
      <c r="Y53" s="187">
        <v>39137</v>
      </c>
      <c r="Z53" s="297">
        <v>150</v>
      </c>
      <c r="AA53" s="187">
        <v>39137</v>
      </c>
      <c r="AB53" s="304">
        <v>150</v>
      </c>
      <c r="AC53" s="17">
        <f>SUM(IF(AJ53=1,K53-L53,0),IF(AK53=1,N53-P53,0),IF(AL53=1,R53-T53,0),IF(AM53=1,V53-X53,0),IF(AN53=1,Z53-AB53,0))</f>
        <v>0</v>
      </c>
      <c r="AD53" s="7">
        <f>SUM(IF(AJ53=31,K53-L53,0),IF(AK53=31,N53-P53,0),IF(AL53=31,R53-T53,0),IF(AM53=31,V53-X53,0),IF(AN53=31,Z53-AB53,0))</f>
        <v>0</v>
      </c>
      <c r="AE53" s="7">
        <f>SUM(IF(AJ53=61,K53-L53,0),IF(AK53=61,N53-P53,0),IF(AL53=61,R53-T53,0),IF(AM53=61,V53-X53,0),IF(AN53=61,Z53-AB53,0))</f>
        <v>0</v>
      </c>
      <c r="AF53" s="7">
        <f>SUM(IF(AJ53=91,K53-L53,0),IF(AK53=91,N53-P53,0),IF(AL53=91,R53-T53,0),IF(AM53=91,V53-X53,0),IF(AN53=91,Z53-AB53,0))</f>
        <v>0</v>
      </c>
      <c r="AG53" s="7">
        <f>SUM(IF(AJ53=120,K53-L53,0),IF(AK53=120,N53-P53,0),IF(AL53=120,R53-T53,0),IF(AM53=120,V53-X53,0),IF(AN53=120,Z53-AB53,0))</f>
        <v>0</v>
      </c>
      <c r="AH53" s="19">
        <f>SUM(AC53:AG53)</f>
        <v>0</v>
      </c>
      <c r="AI53" s="12"/>
      <c r="AJ53" s="39">
        <f>IF(AND(($A$2-J53)&lt;=30,($A$2-J53)&gt;=1),1,IF(AND(($A$2-J53)&lt;=60,($A$2-J53)&gt;=31),31,IF(AND(($A$2-J53)&lt;=90,($A$2-J53)&gt;=61),61,IF(AND(($A$2-J53)&lt;=120,($A$2-J53)&gt;=91),91,IF(($A$2-J53)&gt;=120,120,0)))))</f>
        <v>120</v>
      </c>
      <c r="AK53" s="39">
        <f>IF(AND(($A$2-M53)&lt;=30,($A$2-M53)&gt;=1),1,IF(AND(($A$2-M53)&lt;=60,($A$2-M53)&gt;=31),31,IF(AND(($A$2-M53)&lt;=90,($A$2-M53)&gt;=61),61,IF(AND(($A$2-M53)&lt;=120,($A$2-M53)&gt;=91),91,IF(($A$2-M53)&gt;=120,120,0)))))</f>
        <v>120</v>
      </c>
      <c r="AL53" s="39">
        <f>IF(AND(($A$2-Q53)&lt;=30,($A$2-Q53)&gt;=1),1,IF(AND(($A$2-Q53)&lt;=60,($A$2-Q53)&gt;=31),31,IF(AND(($A$2-Q53)&lt;=90,($A$2-Q53)&gt;=61),61,IF(AND(($A$2-Q53)&lt;=120,($A$2-Q53)&gt;=91),91,IF(($A$2-Q53)&gt;=120,120,0)))))</f>
        <v>120</v>
      </c>
      <c r="AM53" s="39">
        <f>IF(AND(($A$2-U53)&lt;=30,($A$2-U53)&gt;=1),1,IF(AND(($A$2-U53)&lt;=60,($A$2-U53)&gt;=31),31,IF(AND(($A$2-U53)&lt;=90,($A$2-U53)&gt;=61),61,IF(AND(($A$2-U53)&lt;=120,($A$2-U53)&gt;=91),91,IF(($A$2-U53)&gt;=120,120,0)))))</f>
        <v>120</v>
      </c>
      <c r="AN53" s="39">
        <f>IF(AND(($A$2-Z53)&lt;=30,($A$2-Z53)&gt;=1),1,IF(AND(($A$2-Z53)&lt;=60,($A$2-Z53)&gt;=31),31,IF(AND(($A$2-Z53)&lt;=90,($A$2-Z53)&gt;=61),61,IF(AND(($A$2-Z53)&lt;=120,($A$2-Z53)&gt;=91),91,IF(($A$2-Z53)&gt;=120,120,0)))))</f>
        <v>120</v>
      </c>
      <c r="AP53" s="135"/>
    </row>
    <row r="54" spans="1:42" ht="12.75">
      <c r="A54" s="138" t="s">
        <v>372</v>
      </c>
      <c r="B54" s="66" t="s">
        <v>371</v>
      </c>
      <c r="C54" s="10" t="s">
        <v>167</v>
      </c>
      <c r="D54" t="s">
        <v>200</v>
      </c>
      <c r="E54" s="56" t="s">
        <v>168</v>
      </c>
      <c r="F54" s="56">
        <v>78701</v>
      </c>
      <c r="G54" s="75">
        <v>5124770746</v>
      </c>
      <c r="H54" s="47" t="s">
        <v>269</v>
      </c>
      <c r="I54" s="63" t="s">
        <v>367</v>
      </c>
      <c r="J54" s="204"/>
      <c r="K54" s="194">
        <v>0</v>
      </c>
      <c r="L54" s="6">
        <v>0</v>
      </c>
      <c r="M54" s="215">
        <v>38079</v>
      </c>
      <c r="N54" s="194">
        <v>500</v>
      </c>
      <c r="O54" s="225">
        <v>38079</v>
      </c>
      <c r="P54" s="6">
        <v>500</v>
      </c>
      <c r="Q54" s="233">
        <v>38456</v>
      </c>
      <c r="R54" s="237">
        <f>N54</f>
        <v>500</v>
      </c>
      <c r="S54" s="200">
        <v>38475</v>
      </c>
      <c r="T54" s="6">
        <v>500</v>
      </c>
      <c r="U54" s="260">
        <v>38923</v>
      </c>
      <c r="V54" s="6"/>
      <c r="W54" s="200"/>
      <c r="X54" s="273"/>
      <c r="Y54" s="187"/>
      <c r="Z54" s="297"/>
      <c r="AA54" s="187"/>
      <c r="AB54" s="304"/>
      <c r="AC54" s="17">
        <f t="shared" si="6"/>
        <v>0</v>
      </c>
      <c r="AD54" s="7">
        <f t="shared" si="7"/>
        <v>0</v>
      </c>
      <c r="AE54" s="7">
        <f t="shared" si="8"/>
        <v>0</v>
      </c>
      <c r="AF54" s="7">
        <f t="shared" si="9"/>
        <v>0</v>
      </c>
      <c r="AG54" s="7">
        <f t="shared" si="10"/>
        <v>0</v>
      </c>
      <c r="AH54" s="19">
        <f t="shared" si="13"/>
        <v>0</v>
      </c>
      <c r="AI54" s="12"/>
      <c r="AJ54" s="39">
        <f t="shared" si="14"/>
        <v>120</v>
      </c>
      <c r="AK54" s="39">
        <f t="shared" si="18"/>
        <v>120</v>
      </c>
      <c r="AL54" s="39">
        <f t="shared" si="15"/>
        <v>120</v>
      </c>
      <c r="AM54" s="39">
        <f t="shared" si="16"/>
        <v>120</v>
      </c>
      <c r="AN54" s="39">
        <f t="shared" si="17"/>
        <v>120</v>
      </c>
      <c r="AP54" s="135"/>
    </row>
    <row r="55" spans="1:42" ht="12.75" hidden="1">
      <c r="A55" s="257" t="s">
        <v>139</v>
      </c>
      <c r="B55" s="116" t="s">
        <v>204</v>
      </c>
      <c r="C55" s="127" t="s">
        <v>169</v>
      </c>
      <c r="D55" s="118" t="s">
        <v>170</v>
      </c>
      <c r="E55" s="119" t="s">
        <v>156</v>
      </c>
      <c r="F55" s="119">
        <v>20036</v>
      </c>
      <c r="G55" s="119" t="s">
        <v>216</v>
      </c>
      <c r="H55" s="129" t="s">
        <v>270</v>
      </c>
      <c r="I55" s="130" t="s">
        <v>203</v>
      </c>
      <c r="J55" s="207"/>
      <c r="K55" s="197">
        <v>0</v>
      </c>
      <c r="L55" s="124">
        <v>0</v>
      </c>
      <c r="M55" s="218">
        <v>38056</v>
      </c>
      <c r="N55" s="197">
        <v>500</v>
      </c>
      <c r="O55" s="229">
        <v>38056</v>
      </c>
      <c r="P55" s="124">
        <v>500</v>
      </c>
      <c r="Q55" s="189"/>
      <c r="R55" s="197"/>
      <c r="S55" s="245"/>
      <c r="T55" s="124"/>
      <c r="U55" s="260">
        <v>38923</v>
      </c>
      <c r="V55" s="160"/>
      <c r="W55" s="245"/>
      <c r="X55" s="276"/>
      <c r="Y55" s="282"/>
      <c r="Z55" s="296"/>
      <c r="AA55" s="282"/>
      <c r="AB55" s="307"/>
      <c r="AC55" s="125">
        <f t="shared" si="6"/>
        <v>0</v>
      </c>
      <c r="AD55" s="123">
        <f t="shared" si="7"/>
        <v>0</v>
      </c>
      <c r="AE55" s="123">
        <f t="shared" si="8"/>
        <v>0</v>
      </c>
      <c r="AF55" s="123">
        <f t="shared" si="9"/>
        <v>0</v>
      </c>
      <c r="AG55" s="123">
        <f t="shared" si="10"/>
        <v>0</v>
      </c>
      <c r="AH55" s="126">
        <f t="shared" si="13"/>
        <v>0</v>
      </c>
      <c r="AI55" s="131"/>
      <c r="AJ55" s="128">
        <f t="shared" si="14"/>
        <v>120</v>
      </c>
      <c r="AK55" s="128">
        <f t="shared" si="18"/>
        <v>120</v>
      </c>
      <c r="AL55" s="128">
        <f t="shared" si="15"/>
        <v>120</v>
      </c>
      <c r="AM55" s="128">
        <f t="shared" si="16"/>
        <v>120</v>
      </c>
      <c r="AN55" s="128">
        <f t="shared" si="17"/>
        <v>120</v>
      </c>
      <c r="AP55" s="135"/>
    </row>
    <row r="56" spans="1:42" ht="12.75">
      <c r="A56" s="138" t="s">
        <v>322</v>
      </c>
      <c r="B56" s="66" t="s">
        <v>371</v>
      </c>
      <c r="C56" s="46" t="s">
        <v>171</v>
      </c>
      <c r="D56" s="40" t="s">
        <v>170</v>
      </c>
      <c r="E56" s="56" t="s">
        <v>156</v>
      </c>
      <c r="F56" s="56">
        <v>20036</v>
      </c>
      <c r="G56" s="75" t="s">
        <v>366</v>
      </c>
      <c r="H56" s="48" t="s">
        <v>271</v>
      </c>
      <c r="I56" s="62" t="s">
        <v>366</v>
      </c>
      <c r="J56" s="204">
        <v>37825</v>
      </c>
      <c r="K56" s="194">
        <v>1000</v>
      </c>
      <c r="L56" s="6">
        <v>1000</v>
      </c>
      <c r="M56" s="215">
        <v>38126</v>
      </c>
      <c r="N56" s="194">
        <v>400</v>
      </c>
      <c r="O56" s="225">
        <v>38126</v>
      </c>
      <c r="P56" s="6">
        <v>400</v>
      </c>
      <c r="Q56" s="233">
        <v>38456</v>
      </c>
      <c r="R56" s="237">
        <v>1000</v>
      </c>
      <c r="S56" s="200">
        <v>38792</v>
      </c>
      <c r="T56" s="6">
        <v>1000</v>
      </c>
      <c r="U56" s="260">
        <v>38923</v>
      </c>
      <c r="V56" s="6">
        <v>250</v>
      </c>
      <c r="W56" s="200">
        <v>39006</v>
      </c>
      <c r="X56" s="273">
        <v>250</v>
      </c>
      <c r="Y56" s="187"/>
      <c r="Z56" s="293"/>
      <c r="AA56" s="187"/>
      <c r="AB56" s="304"/>
      <c r="AC56" s="17">
        <f t="shared" si="6"/>
        <v>0</v>
      </c>
      <c r="AD56" s="7">
        <f t="shared" si="7"/>
        <v>0</v>
      </c>
      <c r="AE56" s="7">
        <f t="shared" si="8"/>
        <v>0</v>
      </c>
      <c r="AF56" s="7">
        <f t="shared" si="9"/>
        <v>0</v>
      </c>
      <c r="AG56" s="7">
        <f t="shared" si="10"/>
        <v>0</v>
      </c>
      <c r="AH56" s="19">
        <f t="shared" si="13"/>
        <v>0</v>
      </c>
      <c r="AI56" s="12"/>
      <c r="AJ56" s="39">
        <f t="shared" si="14"/>
        <v>120</v>
      </c>
      <c r="AK56" s="39">
        <f t="shared" si="18"/>
        <v>120</v>
      </c>
      <c r="AL56" s="39">
        <f t="shared" si="15"/>
        <v>120</v>
      </c>
      <c r="AM56" s="39">
        <f t="shared" si="16"/>
        <v>120</v>
      </c>
      <c r="AN56" s="39">
        <f t="shared" si="17"/>
        <v>120</v>
      </c>
      <c r="AP56" s="135"/>
    </row>
    <row r="57" spans="1:42" ht="12.75">
      <c r="A57" s="138" t="s">
        <v>321</v>
      </c>
      <c r="B57" s="66" t="s">
        <v>84</v>
      </c>
      <c r="C57" s="46" t="s">
        <v>172</v>
      </c>
      <c r="D57" s="40" t="s">
        <v>180</v>
      </c>
      <c r="E57" s="56" t="s">
        <v>296</v>
      </c>
      <c r="F57" s="56">
        <v>10003</v>
      </c>
      <c r="G57" s="77">
        <v>2122095401</v>
      </c>
      <c r="H57" s="48" t="s">
        <v>272</v>
      </c>
      <c r="I57" s="63" t="s">
        <v>85</v>
      </c>
      <c r="J57" s="204">
        <v>37833</v>
      </c>
      <c r="K57" s="194">
        <v>1000</v>
      </c>
      <c r="L57" s="6">
        <v>1000</v>
      </c>
      <c r="M57" s="215">
        <v>38230</v>
      </c>
      <c r="N57" s="194">
        <f>K57</f>
        <v>1000</v>
      </c>
      <c r="O57" s="225">
        <v>38267</v>
      </c>
      <c r="P57" s="6">
        <v>1000</v>
      </c>
      <c r="Q57" s="233">
        <v>38456</v>
      </c>
      <c r="R57" s="237">
        <f aca="true" t="shared" si="19" ref="R57:R62">N57</f>
        <v>1000</v>
      </c>
      <c r="S57" s="200">
        <v>38472</v>
      </c>
      <c r="T57" s="6">
        <v>1000</v>
      </c>
      <c r="U57" s="260">
        <v>38882</v>
      </c>
      <c r="V57" s="6">
        <v>1000</v>
      </c>
      <c r="W57" s="200">
        <v>38904</v>
      </c>
      <c r="X57" s="273">
        <v>1000</v>
      </c>
      <c r="Y57" s="187"/>
      <c r="Z57" s="293"/>
      <c r="AA57" s="187"/>
      <c r="AB57" s="304"/>
      <c r="AC57" s="17">
        <f t="shared" si="6"/>
        <v>0</v>
      </c>
      <c r="AD57" s="7">
        <f t="shared" si="7"/>
        <v>0</v>
      </c>
      <c r="AE57" s="7">
        <f t="shared" si="8"/>
        <v>0</v>
      </c>
      <c r="AF57" s="7">
        <f t="shared" si="9"/>
        <v>0</v>
      </c>
      <c r="AG57" s="7">
        <f t="shared" si="10"/>
        <v>0</v>
      </c>
      <c r="AH57" s="19">
        <f t="shared" si="13"/>
        <v>0</v>
      </c>
      <c r="AI57" s="11"/>
      <c r="AJ57" s="39">
        <f t="shared" si="14"/>
        <v>120</v>
      </c>
      <c r="AK57" s="39">
        <f t="shared" si="18"/>
        <v>120</v>
      </c>
      <c r="AL57" s="39">
        <f t="shared" si="15"/>
        <v>120</v>
      </c>
      <c r="AM57" s="39">
        <f t="shared" si="16"/>
        <v>120</v>
      </c>
      <c r="AN57" s="39">
        <f t="shared" si="17"/>
        <v>120</v>
      </c>
      <c r="AP57" s="135"/>
    </row>
    <row r="58" spans="1:42" ht="12.75">
      <c r="A58" s="138" t="s">
        <v>328</v>
      </c>
      <c r="B58" s="66" t="s">
        <v>112</v>
      </c>
      <c r="C58" s="46" t="s">
        <v>173</v>
      </c>
      <c r="D58" s="40" t="s">
        <v>180</v>
      </c>
      <c r="E58" s="56" t="s">
        <v>296</v>
      </c>
      <c r="F58" s="56">
        <v>10013</v>
      </c>
      <c r="G58" s="77">
        <v>2126298802</v>
      </c>
      <c r="H58" s="48" t="s">
        <v>273</v>
      </c>
      <c r="I58" s="63" t="s">
        <v>113</v>
      </c>
      <c r="J58" s="204">
        <v>37861</v>
      </c>
      <c r="K58" s="194">
        <v>1000</v>
      </c>
      <c r="L58" s="6">
        <v>1000</v>
      </c>
      <c r="M58" s="215">
        <v>38230</v>
      </c>
      <c r="N58" s="194">
        <f>K58</f>
        <v>1000</v>
      </c>
      <c r="O58" s="225"/>
      <c r="P58" s="6"/>
      <c r="Q58" s="233">
        <v>38456</v>
      </c>
      <c r="R58" s="237">
        <f t="shared" si="19"/>
        <v>1000</v>
      </c>
      <c r="S58" s="200"/>
      <c r="T58" s="6"/>
      <c r="U58" s="260">
        <v>38923</v>
      </c>
      <c r="V58" s="6"/>
      <c r="W58" s="194"/>
      <c r="X58" s="273"/>
      <c r="Y58" s="187"/>
      <c r="Z58" s="293"/>
      <c r="AA58" s="187"/>
      <c r="AB58" s="304"/>
      <c r="AC58" s="17">
        <f t="shared" si="6"/>
        <v>0</v>
      </c>
      <c r="AD58" s="7">
        <f t="shared" si="7"/>
        <v>0</v>
      </c>
      <c r="AE58" s="7">
        <f t="shared" si="8"/>
        <v>0</v>
      </c>
      <c r="AF58" s="7">
        <f t="shared" si="9"/>
        <v>0</v>
      </c>
      <c r="AG58" s="7">
        <f t="shared" si="10"/>
        <v>2000</v>
      </c>
      <c r="AH58" s="19">
        <f t="shared" si="13"/>
        <v>2000</v>
      </c>
      <c r="AI58" s="11"/>
      <c r="AJ58" s="39">
        <f t="shared" si="14"/>
        <v>120</v>
      </c>
      <c r="AK58" s="39">
        <f t="shared" si="18"/>
        <v>120</v>
      </c>
      <c r="AL58" s="39">
        <f t="shared" si="15"/>
        <v>120</v>
      </c>
      <c r="AM58" s="39">
        <f t="shared" si="16"/>
        <v>120</v>
      </c>
      <c r="AN58" s="39">
        <f t="shared" si="17"/>
        <v>120</v>
      </c>
      <c r="AP58" s="135"/>
    </row>
    <row r="59" spans="1:42" ht="12.75">
      <c r="A59" s="138" t="s">
        <v>323</v>
      </c>
      <c r="B59" s="66" t="s">
        <v>221</v>
      </c>
      <c r="C59" s="10" t="s">
        <v>174</v>
      </c>
      <c r="D59" t="s">
        <v>201</v>
      </c>
      <c r="E59" s="56" t="s">
        <v>175</v>
      </c>
      <c r="F59" s="56">
        <v>53703</v>
      </c>
      <c r="G59" s="75">
        <v>6082574626</v>
      </c>
      <c r="H59" s="48" t="s">
        <v>274</v>
      </c>
      <c r="I59" s="62" t="s">
        <v>366</v>
      </c>
      <c r="J59" s="204"/>
      <c r="K59" s="194">
        <v>0</v>
      </c>
      <c r="L59" s="6">
        <v>0</v>
      </c>
      <c r="M59" s="215">
        <v>38009</v>
      </c>
      <c r="N59" s="194">
        <v>1000</v>
      </c>
      <c r="O59" s="225">
        <v>38009</v>
      </c>
      <c r="P59" s="6">
        <v>1000</v>
      </c>
      <c r="Q59" s="233">
        <v>38456</v>
      </c>
      <c r="R59" s="237">
        <f t="shared" si="19"/>
        <v>1000</v>
      </c>
      <c r="S59" s="200"/>
      <c r="T59" s="6"/>
      <c r="U59" s="260">
        <v>38923</v>
      </c>
      <c r="V59" s="6"/>
      <c r="W59" s="194"/>
      <c r="X59" s="273"/>
      <c r="Y59" s="187"/>
      <c r="Z59" s="297"/>
      <c r="AA59" s="187"/>
      <c r="AB59" s="304"/>
      <c r="AC59" s="17">
        <f t="shared" si="6"/>
        <v>0</v>
      </c>
      <c r="AD59" s="7">
        <f t="shared" si="7"/>
        <v>0</v>
      </c>
      <c r="AE59" s="7">
        <f t="shared" si="8"/>
        <v>0</v>
      </c>
      <c r="AF59" s="7">
        <f t="shared" si="9"/>
        <v>0</v>
      </c>
      <c r="AG59" s="7">
        <f t="shared" si="10"/>
        <v>1000</v>
      </c>
      <c r="AH59" s="19">
        <f t="shared" si="13"/>
        <v>1000</v>
      </c>
      <c r="AI59" s="12"/>
      <c r="AJ59" s="39">
        <f t="shared" si="14"/>
        <v>120</v>
      </c>
      <c r="AK59" s="39">
        <f t="shared" si="18"/>
        <v>120</v>
      </c>
      <c r="AL59" s="39">
        <f t="shared" si="15"/>
        <v>120</v>
      </c>
      <c r="AM59" s="39">
        <f t="shared" si="16"/>
        <v>120</v>
      </c>
      <c r="AN59" s="39">
        <f t="shared" si="17"/>
        <v>120</v>
      </c>
      <c r="AP59" s="135"/>
    </row>
    <row r="60" spans="1:42" ht="12.75">
      <c r="A60" s="138" t="s">
        <v>373</v>
      </c>
      <c r="B60" s="66" t="s">
        <v>375</v>
      </c>
      <c r="C60" s="10" t="s">
        <v>227</v>
      </c>
      <c r="D60" s="40" t="s">
        <v>228</v>
      </c>
      <c r="E60" s="56" t="s">
        <v>229</v>
      </c>
      <c r="F60" s="56">
        <v>55102</v>
      </c>
      <c r="G60" s="76" t="s">
        <v>230</v>
      </c>
      <c r="H60" s="49" t="s">
        <v>275</v>
      </c>
      <c r="I60" s="63" t="s">
        <v>374</v>
      </c>
      <c r="J60" s="204"/>
      <c r="K60" s="194">
        <v>0</v>
      </c>
      <c r="L60" s="6">
        <v>0</v>
      </c>
      <c r="M60" s="215">
        <v>38230</v>
      </c>
      <c r="N60" s="194">
        <v>250</v>
      </c>
      <c r="O60" s="225">
        <v>38247</v>
      </c>
      <c r="P60" s="6">
        <v>250</v>
      </c>
      <c r="Q60" s="233">
        <v>38456</v>
      </c>
      <c r="R60" s="237">
        <f t="shared" si="19"/>
        <v>250</v>
      </c>
      <c r="S60" s="200">
        <v>38483</v>
      </c>
      <c r="T60" s="6">
        <v>250</v>
      </c>
      <c r="U60" s="260">
        <v>38923</v>
      </c>
      <c r="V60" s="6">
        <v>250</v>
      </c>
      <c r="W60" s="200">
        <v>38941</v>
      </c>
      <c r="X60" s="273">
        <v>250</v>
      </c>
      <c r="Y60" s="187"/>
      <c r="Z60" s="297"/>
      <c r="AA60" s="187"/>
      <c r="AB60" s="304"/>
      <c r="AC60" s="17">
        <f t="shared" si="6"/>
        <v>0</v>
      </c>
      <c r="AD60" s="7">
        <f t="shared" si="7"/>
        <v>0</v>
      </c>
      <c r="AE60" s="7">
        <f t="shared" si="8"/>
        <v>0</v>
      </c>
      <c r="AF60" s="7">
        <f t="shared" si="9"/>
        <v>0</v>
      </c>
      <c r="AG60" s="7">
        <f t="shared" si="10"/>
        <v>0</v>
      </c>
      <c r="AH60" s="19">
        <f t="shared" si="13"/>
        <v>0</v>
      </c>
      <c r="AI60" s="12"/>
      <c r="AJ60" s="39">
        <f t="shared" si="14"/>
        <v>120</v>
      </c>
      <c r="AK60" s="39">
        <f t="shared" si="18"/>
        <v>120</v>
      </c>
      <c r="AL60" s="39">
        <f t="shared" si="15"/>
        <v>120</v>
      </c>
      <c r="AM60" s="39">
        <f t="shared" si="16"/>
        <v>120</v>
      </c>
      <c r="AN60" s="39">
        <f t="shared" si="17"/>
        <v>120</v>
      </c>
      <c r="AP60" s="135"/>
    </row>
    <row r="61" spans="1:42" ht="12.75">
      <c r="A61" s="138" t="s">
        <v>324</v>
      </c>
      <c r="B61" s="66" t="s">
        <v>114</v>
      </c>
      <c r="C61" s="46" t="s">
        <v>176</v>
      </c>
      <c r="D61" s="40" t="s">
        <v>185</v>
      </c>
      <c r="E61" s="56" t="s">
        <v>297</v>
      </c>
      <c r="F61" s="56" t="s">
        <v>177</v>
      </c>
      <c r="G61" s="74" t="s">
        <v>211</v>
      </c>
      <c r="H61" s="48" t="s">
        <v>276</v>
      </c>
      <c r="I61" s="65" t="s">
        <v>115</v>
      </c>
      <c r="J61" s="208">
        <v>37831</v>
      </c>
      <c r="K61" s="194">
        <v>100</v>
      </c>
      <c r="L61" s="6">
        <v>100</v>
      </c>
      <c r="M61" s="215">
        <v>38230</v>
      </c>
      <c r="N61" s="194">
        <f>K61</f>
        <v>100</v>
      </c>
      <c r="O61" s="225"/>
      <c r="P61" s="6"/>
      <c r="Q61" s="233">
        <v>38456</v>
      </c>
      <c r="R61" s="237">
        <f t="shared" si="19"/>
        <v>100</v>
      </c>
      <c r="S61" s="200"/>
      <c r="T61" s="6"/>
      <c r="U61" s="260">
        <v>38923</v>
      </c>
      <c r="V61" s="6"/>
      <c r="W61" s="194"/>
      <c r="X61" s="273"/>
      <c r="Y61" s="187"/>
      <c r="Z61" s="297"/>
      <c r="AA61" s="187"/>
      <c r="AB61" s="304"/>
      <c r="AC61" s="17">
        <f t="shared" si="6"/>
        <v>0</v>
      </c>
      <c r="AD61" s="7">
        <f t="shared" si="7"/>
        <v>0</v>
      </c>
      <c r="AE61" s="7">
        <f t="shared" si="8"/>
        <v>0</v>
      </c>
      <c r="AF61" s="7">
        <f t="shared" si="9"/>
        <v>0</v>
      </c>
      <c r="AG61" s="7">
        <f t="shared" si="10"/>
        <v>200</v>
      </c>
      <c r="AH61" s="19">
        <f t="shared" si="13"/>
        <v>200</v>
      </c>
      <c r="AI61" s="12"/>
      <c r="AJ61" s="39">
        <f t="shared" si="14"/>
        <v>120</v>
      </c>
      <c r="AK61" s="39">
        <f t="shared" si="18"/>
        <v>120</v>
      </c>
      <c r="AL61" s="39">
        <f t="shared" si="15"/>
        <v>120</v>
      </c>
      <c r="AM61" s="39">
        <f t="shared" si="16"/>
        <v>120</v>
      </c>
      <c r="AN61" s="39">
        <f t="shared" si="17"/>
        <v>120</v>
      </c>
      <c r="AP61" s="135"/>
    </row>
    <row r="62" spans="1:42" ht="12.75">
      <c r="A62" s="138" t="s">
        <v>289</v>
      </c>
      <c r="B62" s="66" t="s">
        <v>116</v>
      </c>
      <c r="C62" s="10" t="s">
        <v>178</v>
      </c>
      <c r="D62" s="40" t="s">
        <v>180</v>
      </c>
      <c r="E62" s="56" t="s">
        <v>296</v>
      </c>
      <c r="F62" s="56">
        <v>10113</v>
      </c>
      <c r="G62" s="76" t="s">
        <v>366</v>
      </c>
      <c r="H62" s="48" t="s">
        <v>268</v>
      </c>
      <c r="I62" s="63" t="s">
        <v>117</v>
      </c>
      <c r="J62" s="204"/>
      <c r="K62" s="194">
        <v>0</v>
      </c>
      <c r="L62" s="6">
        <v>0</v>
      </c>
      <c r="M62" s="215">
        <v>38230</v>
      </c>
      <c r="N62" s="219">
        <v>250</v>
      </c>
      <c r="O62" s="225"/>
      <c r="P62" s="6"/>
      <c r="Q62" s="233">
        <v>38456</v>
      </c>
      <c r="R62" s="237">
        <f t="shared" si="19"/>
        <v>250</v>
      </c>
      <c r="S62" s="200"/>
      <c r="T62" s="6"/>
      <c r="U62" s="260">
        <v>38923</v>
      </c>
      <c r="V62" s="6">
        <v>0</v>
      </c>
      <c r="W62" s="200">
        <v>39042</v>
      </c>
      <c r="X62" s="273">
        <v>0</v>
      </c>
      <c r="Y62" s="187"/>
      <c r="Z62" s="297"/>
      <c r="AA62" s="187"/>
      <c r="AB62" s="304"/>
      <c r="AC62" s="17">
        <f t="shared" si="6"/>
        <v>0</v>
      </c>
      <c r="AD62" s="7">
        <f t="shared" si="7"/>
        <v>0</v>
      </c>
      <c r="AE62" s="7">
        <f t="shared" si="8"/>
        <v>0</v>
      </c>
      <c r="AF62" s="7">
        <f t="shared" si="9"/>
        <v>0</v>
      </c>
      <c r="AG62" s="7">
        <f t="shared" si="10"/>
        <v>500</v>
      </c>
      <c r="AH62" s="19">
        <f t="shared" si="13"/>
        <v>500</v>
      </c>
      <c r="AI62" s="286"/>
      <c r="AJ62" s="39">
        <f t="shared" si="14"/>
        <v>120</v>
      </c>
      <c r="AK62" s="39">
        <f t="shared" si="18"/>
        <v>120</v>
      </c>
      <c r="AL62" s="39">
        <f t="shared" si="15"/>
        <v>120</v>
      </c>
      <c r="AM62" s="39">
        <f t="shared" si="16"/>
        <v>120</v>
      </c>
      <c r="AN62" s="39">
        <f t="shared" si="17"/>
        <v>120</v>
      </c>
      <c r="AP62" s="135"/>
    </row>
    <row r="63" spans="1:42" ht="12.75" hidden="1">
      <c r="A63" s="138" t="s">
        <v>325</v>
      </c>
      <c r="B63" s="99" t="s">
        <v>286</v>
      </c>
      <c r="C63" s="100" t="s">
        <v>179</v>
      </c>
      <c r="D63" s="109" t="s">
        <v>202</v>
      </c>
      <c r="E63" s="102" t="s">
        <v>297</v>
      </c>
      <c r="F63" s="102">
        <v>90403</v>
      </c>
      <c r="G63" s="111" t="s">
        <v>226</v>
      </c>
      <c r="H63" s="112" t="s">
        <v>277</v>
      </c>
      <c r="I63" s="115" t="s">
        <v>285</v>
      </c>
      <c r="J63" s="210">
        <v>37840</v>
      </c>
      <c r="K63" s="195">
        <v>250</v>
      </c>
      <c r="L63" s="105">
        <v>250</v>
      </c>
      <c r="M63" s="216">
        <v>38230</v>
      </c>
      <c r="N63" s="195">
        <f>K63</f>
        <v>250</v>
      </c>
      <c r="O63" s="226">
        <v>38247</v>
      </c>
      <c r="P63" s="105">
        <v>250</v>
      </c>
      <c r="Q63" s="201"/>
      <c r="R63" s="195"/>
      <c r="S63" s="243"/>
      <c r="T63" s="105"/>
      <c r="U63" s="262"/>
      <c r="V63" s="105"/>
      <c r="W63" s="195"/>
      <c r="X63" s="277"/>
      <c r="Y63" s="290"/>
      <c r="Z63" s="300"/>
      <c r="AA63" s="290"/>
      <c r="AB63" s="305"/>
      <c r="AC63" s="106">
        <f t="shared" si="6"/>
        <v>0</v>
      </c>
      <c r="AD63" s="104">
        <f t="shared" si="7"/>
        <v>0</v>
      </c>
      <c r="AE63" s="104">
        <f t="shared" si="8"/>
        <v>0</v>
      </c>
      <c r="AF63" s="104">
        <f t="shared" si="9"/>
        <v>0</v>
      </c>
      <c r="AG63" s="104">
        <f t="shared" si="10"/>
        <v>0</v>
      </c>
      <c r="AH63" s="107">
        <f t="shared" si="13"/>
        <v>0</v>
      </c>
      <c r="AI63" s="286"/>
      <c r="AJ63" s="108">
        <f t="shared" si="14"/>
        <v>120</v>
      </c>
      <c r="AK63" s="108">
        <f t="shared" si="18"/>
        <v>120</v>
      </c>
      <c r="AL63" s="108">
        <f t="shared" si="15"/>
        <v>120</v>
      </c>
      <c r="AM63" s="108">
        <f t="shared" si="16"/>
        <v>120</v>
      </c>
      <c r="AN63" s="108">
        <f t="shared" si="17"/>
        <v>120</v>
      </c>
      <c r="AP63" s="135"/>
    </row>
    <row r="64" spans="1:42" s="149" customFormat="1" ht="12.75">
      <c r="A64" s="138" t="s">
        <v>10</v>
      </c>
      <c r="B64" s="138" t="s">
        <v>11</v>
      </c>
      <c r="C64" s="247" t="s">
        <v>12</v>
      </c>
      <c r="D64" s="140" t="s">
        <v>14</v>
      </c>
      <c r="E64" s="141" t="s">
        <v>297</v>
      </c>
      <c r="F64" s="141">
        <v>95827</v>
      </c>
      <c r="G64" s="183" t="s">
        <v>13</v>
      </c>
      <c r="H64" s="143" t="s">
        <v>15</v>
      </c>
      <c r="I64" s="248" t="s">
        <v>16</v>
      </c>
      <c r="J64" s="249"/>
      <c r="K64" s="196"/>
      <c r="L64" s="146"/>
      <c r="M64" s="217"/>
      <c r="N64" s="196"/>
      <c r="O64" s="227"/>
      <c r="P64" s="146"/>
      <c r="Q64" s="188"/>
      <c r="R64" s="196"/>
      <c r="S64" s="281"/>
      <c r="T64" s="145"/>
      <c r="U64" s="263">
        <v>38882</v>
      </c>
      <c r="V64" s="146">
        <v>1000</v>
      </c>
      <c r="W64" s="244">
        <v>38910</v>
      </c>
      <c r="X64" s="278">
        <v>1000</v>
      </c>
      <c r="Y64" s="281"/>
      <c r="Z64" s="301"/>
      <c r="AA64" s="281"/>
      <c r="AB64" s="306"/>
      <c r="AC64" s="147">
        <f>SUM(IF(AJ64=1,K64-L64,0),IF(AK64=1,N64-P64,0),IF(AL64=1,R64-T64,0),IF(AM64=1,V64-X64,0),IF(AN64=1,Z64-AB64,0))</f>
        <v>0</v>
      </c>
      <c r="AD64" s="145">
        <f>SUM(IF(AJ64=31,K64-L64,0),IF(AK64=31,N64-P64,0),IF(AL64=31,R64-T64,0),IF(AM64=31,V64-X64,0),IF(AN64=31,Z64-AB64,0))</f>
        <v>0</v>
      </c>
      <c r="AE64" s="145">
        <f>SUM(IF(AJ64=61,K64-L64,0),IF(AK64=61,N64-P64,0),IF(AL64=61,R64-T64,0),IF(AM64=61,V64-X64,0),IF(AN64=61,Z64-AB64,0))</f>
        <v>0</v>
      </c>
      <c r="AF64" s="145">
        <f>SUM(IF(AJ64=91,K64-L64,0),IF(AK64=91,N64-P64,0),IF(AL64=91,R64-T64,0),IF(AM64=91,V64-X64,0),IF(AN64=91,Z64-AB64,0))</f>
        <v>0</v>
      </c>
      <c r="AG64" s="145">
        <f>SUM(IF(AJ64=120,K64-L64,0),IF(AK64=120,N64-P64,0),IF(AL64=120,R64-T64,0),IF(AM64=120,V64-X64,0),IF(AN64=120,Z64-AB64,0))</f>
        <v>0</v>
      </c>
      <c r="AH64" s="148">
        <f>SUM(AC64:AG64)</f>
        <v>0</v>
      </c>
      <c r="AI64" s="286"/>
      <c r="AJ64" s="150">
        <f>IF(AND(($A$2-J64)&lt;=30,($A$2-J64)&gt;=1),1,IF(AND(($A$2-J64)&lt;=60,($A$2-J64)&gt;=31),31,IF(AND(($A$2-J64)&lt;=90,($A$2-J64)&gt;=61),61,IF(AND(($A$2-J64)&lt;=120,($A$2-J64)&gt;=91),91,IF(($A$2-J64)&gt;=120,120,0)))))</f>
        <v>120</v>
      </c>
      <c r="AK64" s="150">
        <f>IF(AND(($A$2-M64)&lt;=30,($A$2-M64)&gt;=1),1,IF(AND(($A$2-M64)&lt;=60,($A$2-M64)&gt;=31),31,IF(AND(($A$2-M64)&lt;=90,($A$2-M64)&gt;=61),61,IF(AND(($A$2-M64)&lt;=120,($A$2-M64)&gt;=91),91,IF(($A$2-M64)&gt;=120,120,0)))))</f>
        <v>120</v>
      </c>
      <c r="AL64" s="150">
        <f>IF(AND(($A$2-Q64)&lt;=30,($A$2-Q64)&gt;=1),1,IF(AND(($A$2-Q64)&lt;=60,($A$2-Q64)&gt;=31),31,IF(AND(($A$2-Q64)&lt;=90,($A$2-Q64)&gt;=61),61,IF(AND(($A$2-Q64)&lt;=120,($A$2-Q64)&gt;=91),91,IF(($A$2-Q64)&gt;=120,120,0)))))</f>
        <v>120</v>
      </c>
      <c r="AM64" s="150">
        <f>IF(AND(($A$2-U64)&lt;=30,($A$2-U64)&gt;=1),1,IF(AND(($A$2-U64)&lt;=60,($A$2-U64)&gt;=31),31,IF(AND(($A$2-U64)&lt;=90,($A$2-U64)&gt;=61),61,IF(AND(($A$2-U64)&lt;=120,($A$2-U64)&gt;=91),91,IF(($A$2-U64)&gt;=120,120,0)))))</f>
        <v>120</v>
      </c>
      <c r="AN64" s="150">
        <f>IF(AND(($A$2-Z64)&lt;=30,($A$2-Z64)&gt;=1),1,IF(AND(($A$2-Z64)&lt;=60,($A$2-Z64)&gt;=31),31,IF(AND(($A$2-Z64)&lt;=90,($A$2-Z64)&gt;=61),61,IF(AND(($A$2-Z64)&lt;=120,($A$2-Z64)&gt;=91),91,IF(($A$2-Z64)&gt;=120,120,0)))))</f>
        <v>120</v>
      </c>
      <c r="AP64" s="140"/>
    </row>
    <row r="65" spans="1:42" s="165" customFormat="1" ht="12.75" hidden="1">
      <c r="A65" s="257" t="s">
        <v>132</v>
      </c>
      <c r="B65" s="152" t="s">
        <v>223</v>
      </c>
      <c r="C65" s="153"/>
      <c r="D65" s="154"/>
      <c r="E65" s="155"/>
      <c r="F65" s="155"/>
      <c r="G65" s="156"/>
      <c r="H65" s="157" t="s">
        <v>278</v>
      </c>
      <c r="I65" s="158" t="s">
        <v>388</v>
      </c>
      <c r="J65" s="207"/>
      <c r="K65" s="197">
        <v>0</v>
      </c>
      <c r="L65" s="160">
        <v>0</v>
      </c>
      <c r="M65" s="218">
        <v>38230</v>
      </c>
      <c r="N65" s="223">
        <v>50</v>
      </c>
      <c r="O65" s="229"/>
      <c r="P65" s="160"/>
      <c r="Q65" s="235"/>
      <c r="R65" s="240">
        <v>0</v>
      </c>
      <c r="S65" s="282"/>
      <c r="T65" s="160"/>
      <c r="U65" s="264"/>
      <c r="V65" s="160"/>
      <c r="W65" s="197"/>
      <c r="X65" s="274"/>
      <c r="Y65" s="282"/>
      <c r="Z65" s="298"/>
      <c r="AA65" s="282"/>
      <c r="AB65" s="307"/>
      <c r="AC65" s="161">
        <f t="shared" si="6"/>
        <v>0</v>
      </c>
      <c r="AD65" s="159">
        <f t="shared" si="7"/>
        <v>0</v>
      </c>
      <c r="AE65" s="159">
        <f t="shared" si="8"/>
        <v>0</v>
      </c>
      <c r="AF65" s="159">
        <f t="shared" si="9"/>
        <v>0</v>
      </c>
      <c r="AG65" s="159">
        <f t="shared" si="10"/>
        <v>50</v>
      </c>
      <c r="AH65" s="162">
        <f t="shared" si="13"/>
        <v>50</v>
      </c>
      <c r="AI65" s="163"/>
      <c r="AJ65" s="164">
        <f t="shared" si="14"/>
        <v>120</v>
      </c>
      <c r="AK65" s="164">
        <f t="shared" si="18"/>
        <v>120</v>
      </c>
      <c r="AL65" s="164">
        <f t="shared" si="15"/>
        <v>120</v>
      </c>
      <c r="AM65" s="164">
        <f t="shared" si="16"/>
        <v>120</v>
      </c>
      <c r="AN65" s="164">
        <f t="shared" si="17"/>
        <v>120</v>
      </c>
      <c r="AP65" s="154"/>
    </row>
    <row r="66" spans="1:42" ht="12.75">
      <c r="A66" s="138" t="s">
        <v>326</v>
      </c>
      <c r="B66" s="66" t="s">
        <v>118</v>
      </c>
      <c r="C66" s="46"/>
      <c r="D66" s="40"/>
      <c r="F66" s="56"/>
      <c r="G66" s="56" t="s">
        <v>212</v>
      </c>
      <c r="H66" s="48" t="s">
        <v>279</v>
      </c>
      <c r="I66" s="63" t="s">
        <v>119</v>
      </c>
      <c r="J66" s="208">
        <v>37793</v>
      </c>
      <c r="K66" s="194">
        <v>1000</v>
      </c>
      <c r="L66" s="6">
        <v>1000</v>
      </c>
      <c r="M66" s="215">
        <v>38230</v>
      </c>
      <c r="N66" s="194">
        <f>K66</f>
        <v>1000</v>
      </c>
      <c r="O66" s="225"/>
      <c r="P66" s="6"/>
      <c r="Q66" s="233">
        <v>38456</v>
      </c>
      <c r="R66" s="237">
        <v>500</v>
      </c>
      <c r="S66" s="280">
        <v>38490</v>
      </c>
      <c r="T66" s="6">
        <v>500</v>
      </c>
      <c r="U66" s="260">
        <v>38923</v>
      </c>
      <c r="V66" s="6"/>
      <c r="W66" s="194"/>
      <c r="X66" s="273"/>
      <c r="Y66" s="187"/>
      <c r="Z66" s="297"/>
      <c r="AA66" s="187"/>
      <c r="AB66" s="304"/>
      <c r="AC66" s="17">
        <f t="shared" si="6"/>
        <v>0</v>
      </c>
      <c r="AD66" s="7">
        <f t="shared" si="7"/>
        <v>0</v>
      </c>
      <c r="AE66" s="7">
        <f t="shared" si="8"/>
        <v>0</v>
      </c>
      <c r="AF66" s="7">
        <f t="shared" si="9"/>
        <v>0</v>
      </c>
      <c r="AG66" s="7">
        <f t="shared" si="10"/>
        <v>1000</v>
      </c>
      <c r="AH66" s="19">
        <f t="shared" si="13"/>
        <v>1000</v>
      </c>
      <c r="AI66" s="12"/>
      <c r="AJ66" s="39">
        <f t="shared" si="14"/>
        <v>120</v>
      </c>
      <c r="AK66" s="39">
        <f t="shared" si="18"/>
        <v>120</v>
      </c>
      <c r="AL66" s="39">
        <f t="shared" si="15"/>
        <v>120</v>
      </c>
      <c r="AM66" s="39">
        <f t="shared" si="16"/>
        <v>120</v>
      </c>
      <c r="AN66" s="39">
        <f t="shared" si="17"/>
        <v>120</v>
      </c>
      <c r="AP66" s="135"/>
    </row>
    <row r="67" spans="1:42" s="165" customFormat="1" ht="12.75" hidden="1">
      <c r="A67" s="257" t="s">
        <v>9</v>
      </c>
      <c r="B67" s="152" t="s">
        <v>380</v>
      </c>
      <c r="C67" s="186" t="s">
        <v>152</v>
      </c>
      <c r="D67" s="154" t="s">
        <v>184</v>
      </c>
      <c r="E67" s="155" t="s">
        <v>297</v>
      </c>
      <c r="F67" s="155">
        <v>94108</v>
      </c>
      <c r="G67" s="155" t="s">
        <v>213</v>
      </c>
      <c r="H67" s="157" t="s">
        <v>280</v>
      </c>
      <c r="I67" s="158" t="s">
        <v>381</v>
      </c>
      <c r="J67" s="207"/>
      <c r="K67" s="197">
        <v>0</v>
      </c>
      <c r="L67" s="160">
        <v>0</v>
      </c>
      <c r="M67" s="218">
        <v>38230</v>
      </c>
      <c r="N67" s="223">
        <v>250</v>
      </c>
      <c r="O67" s="229">
        <v>38311</v>
      </c>
      <c r="P67" s="160">
        <v>250</v>
      </c>
      <c r="Q67" s="235"/>
      <c r="R67" s="241"/>
      <c r="S67" s="245"/>
      <c r="T67" s="160"/>
      <c r="U67" s="260">
        <v>38923</v>
      </c>
      <c r="V67" s="160"/>
      <c r="W67" s="197"/>
      <c r="X67" s="274"/>
      <c r="Y67" s="282"/>
      <c r="Z67" s="298"/>
      <c r="AA67" s="282"/>
      <c r="AB67" s="307"/>
      <c r="AC67" s="161">
        <f t="shared" si="6"/>
        <v>0</v>
      </c>
      <c r="AD67" s="159">
        <f t="shared" si="7"/>
        <v>0</v>
      </c>
      <c r="AE67" s="159">
        <f t="shared" si="8"/>
        <v>0</v>
      </c>
      <c r="AF67" s="159">
        <f t="shared" si="9"/>
        <v>0</v>
      </c>
      <c r="AG67" s="159">
        <f t="shared" si="10"/>
        <v>0</v>
      </c>
      <c r="AH67" s="162">
        <f t="shared" si="13"/>
        <v>0</v>
      </c>
      <c r="AI67" s="163"/>
      <c r="AJ67" s="164">
        <f t="shared" si="14"/>
        <v>120</v>
      </c>
      <c r="AK67" s="164">
        <f t="shared" si="18"/>
        <v>120</v>
      </c>
      <c r="AL67" s="164">
        <f t="shared" si="15"/>
        <v>120</v>
      </c>
      <c r="AM67" s="164">
        <f t="shared" si="16"/>
        <v>120</v>
      </c>
      <c r="AN67" s="164">
        <f t="shared" si="17"/>
        <v>120</v>
      </c>
      <c r="AP67" s="154"/>
    </row>
    <row r="68" spans="1:42" ht="12.75">
      <c r="A68" s="138" t="s">
        <v>53</v>
      </c>
      <c r="B68" s="66" t="s">
        <v>54</v>
      </c>
      <c r="C68" s="137" t="s">
        <v>55</v>
      </c>
      <c r="D68" s="40" t="s">
        <v>56</v>
      </c>
      <c r="E68" s="56" t="s">
        <v>297</v>
      </c>
      <c r="F68" s="56">
        <v>94301</v>
      </c>
      <c r="G68" s="56" t="s">
        <v>57</v>
      </c>
      <c r="H68" s="48"/>
      <c r="I68" s="63" t="s">
        <v>58</v>
      </c>
      <c r="J68" s="204"/>
      <c r="K68" s="194"/>
      <c r="L68" s="6"/>
      <c r="M68" s="215"/>
      <c r="N68" s="219"/>
      <c r="O68" s="231"/>
      <c r="P68" s="85"/>
      <c r="Q68" s="233"/>
      <c r="R68" s="237"/>
      <c r="S68" s="200"/>
      <c r="T68" s="6"/>
      <c r="U68" s="260">
        <v>38990</v>
      </c>
      <c r="V68" s="6">
        <v>75</v>
      </c>
      <c r="W68" s="200">
        <v>39004</v>
      </c>
      <c r="X68" s="273">
        <v>75</v>
      </c>
      <c r="Y68" s="187"/>
      <c r="Z68" s="297"/>
      <c r="AA68" s="187"/>
      <c r="AB68" s="304"/>
      <c r="AC68" s="17">
        <f>SUM(IF(AJ68=1,K68-L68,0),IF(AK68=1,N68-P68,0),IF(AL68=1,R68-T68,0),IF(AM68=1,V68-X68,0),IF(AN68=1,Z68-AB68,0))</f>
        <v>0</v>
      </c>
      <c r="AD68" s="7">
        <f>SUM(IF(AJ68=31,K68-L68,0),IF(AK68=31,N68-P68,0),IF(AL68=31,R68-T68,0),IF(AM68=31,V68-X68,0),IF(AN68=31,Z68-AB68,0))</f>
        <v>0</v>
      </c>
      <c r="AE68" s="7">
        <f>SUM(IF(AJ68=61,K68-L68,0),IF(AK68=61,N68-P68,0),IF(AL68=61,R68-T68,0),IF(AM68=61,V68-X68,0),IF(AN68=61,Z68-AB68,0))</f>
        <v>0</v>
      </c>
      <c r="AF68" s="7">
        <f>SUM(IF(AJ68=91,K68-L68,0),IF(AK68=91,N68-P68,0),IF(AL68=91,R68-T68,0),IF(AM68=91,V68-X68,0),IF(AN68=91,Z68-AB68,0))</f>
        <v>0</v>
      </c>
      <c r="AG68" s="7">
        <f>SUM(IF(AJ68=120,K68-L68,0),IF(AK68=120,N68-P68,0),IF(AL68=120,R68-T68,0),IF(AM68=120,V68-X68,0),IF(AN68=120,Z68-AB68,0))</f>
        <v>0</v>
      </c>
      <c r="AH68" s="19">
        <f>SUM(AC68:AG68)</f>
        <v>0</v>
      </c>
      <c r="AI68" s="12"/>
      <c r="AJ68" s="39">
        <f>IF(AND(($A$2-J68)&lt;=30,($A$2-J68)&gt;=1),1,IF(AND(($A$2-J68)&lt;=60,($A$2-J68)&gt;=31),31,IF(AND(($A$2-J68)&lt;=90,($A$2-J68)&gt;=61),61,IF(AND(($A$2-J68)&lt;=120,($A$2-J68)&gt;=91),91,IF(($A$2-J68)&gt;=120,120,0)))))</f>
        <v>120</v>
      </c>
      <c r="AK68" s="39">
        <f>IF(AND(($A$2-M68)&lt;=30,($A$2-M68)&gt;=1),1,IF(AND(($A$2-M68)&lt;=60,($A$2-M68)&gt;=31),31,IF(AND(($A$2-M68)&lt;=90,($A$2-M68)&gt;=61),61,IF(AND(($A$2-M68)&lt;=120,($A$2-M68)&gt;=91),91,IF(($A$2-M68)&gt;=120,120,0)))))</f>
        <v>120</v>
      </c>
      <c r="AL68" s="39">
        <f>IF(AND(($A$2-Q68)&lt;=30,($A$2-Q68)&gt;=1),1,IF(AND(($A$2-Q68)&lt;=60,($A$2-Q68)&gt;=31),31,IF(AND(($A$2-Q68)&lt;=90,($A$2-Q68)&gt;=61),61,IF(AND(($A$2-Q68)&lt;=120,($A$2-Q68)&gt;=91),91,IF(($A$2-Q68)&gt;=120,120,0)))))</f>
        <v>120</v>
      </c>
      <c r="AM68" s="39">
        <f>IF(AND(($A$2-U68)&lt;=30,($A$2-U68)&gt;=1),1,IF(AND(($A$2-U68)&lt;=60,($A$2-U68)&gt;=31),31,IF(AND(($A$2-U68)&lt;=90,($A$2-U68)&gt;=61),61,IF(AND(($A$2-U68)&lt;=120,($A$2-U68)&gt;=91),91,IF(($A$2-U68)&gt;=120,120,0)))))</f>
        <v>120</v>
      </c>
      <c r="AN68" s="39">
        <f>IF(AND(($A$2-Z68)&lt;=30,($A$2-Z68)&gt;=1),1,IF(AND(($A$2-Z68)&lt;=60,($A$2-Z68)&gt;=31),31,IF(AND(($A$2-Z68)&lt;=90,($A$2-Z68)&gt;=61),61,IF(AND(($A$2-Z68)&lt;=120,($A$2-Z68)&gt;=91),91,IF(($A$2-Z68)&gt;=120,120,0)))))</f>
        <v>120</v>
      </c>
      <c r="AP68" s="135"/>
    </row>
    <row r="69" spans="1:42" ht="12.75">
      <c r="A69" s="138" t="s">
        <v>343</v>
      </c>
      <c r="B69" s="66" t="s">
        <v>371</v>
      </c>
      <c r="C69" s="137" t="s">
        <v>126</v>
      </c>
      <c r="D69" s="40" t="s">
        <v>180</v>
      </c>
      <c r="E69" s="56" t="s">
        <v>296</v>
      </c>
      <c r="F69" s="56">
        <v>10001</v>
      </c>
      <c r="G69" s="56" t="s">
        <v>214</v>
      </c>
      <c r="H69" s="48" t="s">
        <v>281</v>
      </c>
      <c r="I69" s="63" t="s">
        <v>125</v>
      </c>
      <c r="J69" s="204"/>
      <c r="K69" s="194">
        <v>0</v>
      </c>
      <c r="L69" s="6">
        <v>0</v>
      </c>
      <c r="M69" s="215">
        <v>38230</v>
      </c>
      <c r="N69" s="219">
        <v>50</v>
      </c>
      <c r="O69" s="231">
        <v>38247</v>
      </c>
      <c r="P69" s="85">
        <v>50</v>
      </c>
      <c r="Q69" s="233">
        <v>38456</v>
      </c>
      <c r="R69" s="237">
        <v>500</v>
      </c>
      <c r="S69" s="200">
        <v>38482</v>
      </c>
      <c r="T69" s="6">
        <v>500</v>
      </c>
      <c r="U69" s="260">
        <v>38923</v>
      </c>
      <c r="V69" s="6"/>
      <c r="W69" s="194"/>
      <c r="X69" s="273"/>
      <c r="Y69" s="187"/>
      <c r="Z69" s="297"/>
      <c r="AA69" s="187"/>
      <c r="AB69" s="304"/>
      <c r="AC69" s="17">
        <f t="shared" si="6"/>
        <v>0</v>
      </c>
      <c r="AD69" s="7">
        <f t="shared" si="7"/>
        <v>0</v>
      </c>
      <c r="AE69" s="7">
        <f t="shared" si="8"/>
        <v>0</v>
      </c>
      <c r="AF69" s="7">
        <f t="shared" si="9"/>
        <v>0</v>
      </c>
      <c r="AG69" s="7">
        <f t="shared" si="10"/>
        <v>0</v>
      </c>
      <c r="AH69" s="19">
        <f t="shared" si="13"/>
        <v>0</v>
      </c>
      <c r="AI69" s="12"/>
      <c r="AJ69" s="39">
        <f t="shared" si="14"/>
        <v>120</v>
      </c>
      <c r="AK69" s="39">
        <f t="shared" si="18"/>
        <v>120</v>
      </c>
      <c r="AL69" s="39">
        <f t="shared" si="15"/>
        <v>120</v>
      </c>
      <c r="AM69" s="39">
        <f t="shared" si="16"/>
        <v>120</v>
      </c>
      <c r="AN69" s="39">
        <f t="shared" si="17"/>
        <v>120</v>
      </c>
      <c r="AP69" s="135"/>
    </row>
    <row r="70" spans="1:42" ht="12.75">
      <c r="A70" s="138" t="s">
        <v>284</v>
      </c>
      <c r="B70" s="66" t="s">
        <v>389</v>
      </c>
      <c r="C70" s="3"/>
      <c r="D70" s="40"/>
      <c r="F70" s="56"/>
      <c r="G70" s="74" t="s">
        <v>215</v>
      </c>
      <c r="H70" s="48" t="s">
        <v>282</v>
      </c>
      <c r="I70" s="65" t="s">
        <v>390</v>
      </c>
      <c r="J70" s="204">
        <v>37813</v>
      </c>
      <c r="K70" s="194">
        <v>250</v>
      </c>
      <c r="L70" s="6">
        <v>250</v>
      </c>
      <c r="M70" s="215">
        <v>38230</v>
      </c>
      <c r="N70" s="194">
        <f>K70</f>
        <v>250</v>
      </c>
      <c r="O70" s="225"/>
      <c r="P70" s="6"/>
      <c r="Q70" s="233">
        <v>38456</v>
      </c>
      <c r="R70" s="237">
        <f>N70</f>
        <v>250</v>
      </c>
      <c r="S70" s="200"/>
      <c r="T70" s="6"/>
      <c r="U70" s="190">
        <v>38923</v>
      </c>
      <c r="V70" s="194"/>
      <c r="W70" s="194"/>
      <c r="X70" s="273"/>
      <c r="Y70" s="187"/>
      <c r="Z70" s="297"/>
      <c r="AA70" s="187"/>
      <c r="AB70" s="304"/>
      <c r="AC70" s="17">
        <f t="shared" si="6"/>
        <v>0</v>
      </c>
      <c r="AD70" s="7">
        <f t="shared" si="7"/>
        <v>0</v>
      </c>
      <c r="AE70" s="7">
        <f t="shared" si="8"/>
        <v>0</v>
      </c>
      <c r="AF70" s="7">
        <f t="shared" si="9"/>
        <v>0</v>
      </c>
      <c r="AG70" s="7">
        <f t="shared" si="10"/>
        <v>500</v>
      </c>
      <c r="AH70" s="19">
        <f t="shared" si="13"/>
        <v>500</v>
      </c>
      <c r="AI70" s="12"/>
      <c r="AJ70" s="39">
        <f t="shared" si="14"/>
        <v>120</v>
      </c>
      <c r="AK70" s="39">
        <f t="shared" si="18"/>
        <v>120</v>
      </c>
      <c r="AL70" s="39">
        <f t="shared" si="15"/>
        <v>120</v>
      </c>
      <c r="AM70" s="39">
        <f t="shared" si="16"/>
        <v>120</v>
      </c>
      <c r="AN70" s="39">
        <f t="shared" si="17"/>
        <v>120</v>
      </c>
      <c r="AP70" s="135"/>
    </row>
    <row r="71" spans="1:42" s="165" customFormat="1" ht="12.75" hidden="1">
      <c r="A71" s="257" t="s">
        <v>138</v>
      </c>
      <c r="B71" s="152" t="s">
        <v>371</v>
      </c>
      <c r="C71" s="167" t="s">
        <v>181</v>
      </c>
      <c r="D71" s="154" t="s">
        <v>184</v>
      </c>
      <c r="E71" s="155" t="s">
        <v>297</v>
      </c>
      <c r="F71" s="155">
        <v>94105</v>
      </c>
      <c r="G71" s="156"/>
      <c r="H71" s="157" t="s">
        <v>283</v>
      </c>
      <c r="I71" s="178" t="s">
        <v>366</v>
      </c>
      <c r="J71" s="211">
        <v>37793</v>
      </c>
      <c r="K71" s="197">
        <v>1000</v>
      </c>
      <c r="L71" s="160">
        <v>1000</v>
      </c>
      <c r="M71" s="218">
        <v>38230</v>
      </c>
      <c r="N71" s="197">
        <f>K71</f>
        <v>1000</v>
      </c>
      <c r="O71" s="229"/>
      <c r="P71" s="160"/>
      <c r="Q71" s="189"/>
      <c r="R71" s="197"/>
      <c r="S71" s="245"/>
      <c r="T71" s="160"/>
      <c r="U71" s="283"/>
      <c r="V71" s="197"/>
      <c r="W71" s="197"/>
      <c r="X71" s="274"/>
      <c r="Y71" s="282"/>
      <c r="Z71" s="298"/>
      <c r="AA71" s="282"/>
      <c r="AB71" s="307"/>
      <c r="AC71" s="161">
        <f t="shared" si="6"/>
        <v>0</v>
      </c>
      <c r="AD71" s="159">
        <f t="shared" si="7"/>
        <v>0</v>
      </c>
      <c r="AE71" s="159">
        <f t="shared" si="8"/>
        <v>0</v>
      </c>
      <c r="AF71" s="159">
        <f t="shared" si="9"/>
        <v>0</v>
      </c>
      <c r="AG71" s="159">
        <f t="shared" si="10"/>
        <v>1000</v>
      </c>
      <c r="AH71" s="162">
        <f t="shared" si="13"/>
        <v>1000</v>
      </c>
      <c r="AI71" s="163"/>
      <c r="AJ71" s="164">
        <f t="shared" si="14"/>
        <v>120</v>
      </c>
      <c r="AK71" s="164">
        <f t="shared" si="18"/>
        <v>120</v>
      </c>
      <c r="AL71" s="164">
        <f t="shared" si="15"/>
        <v>120</v>
      </c>
      <c r="AM71" s="164">
        <f t="shared" si="16"/>
        <v>120</v>
      </c>
      <c r="AN71" s="164">
        <f t="shared" si="17"/>
        <v>120</v>
      </c>
      <c r="AP71" s="154"/>
    </row>
    <row r="72" spans="1:35" ht="12.75">
      <c r="A72" s="138"/>
      <c r="B72" s="66"/>
      <c r="C72" s="10"/>
      <c r="D72" s="10"/>
      <c r="E72" s="83"/>
      <c r="F72" s="10"/>
      <c r="G72" s="10"/>
      <c r="H72" s="10"/>
      <c r="I72" s="62"/>
      <c r="J72" s="212"/>
      <c r="K72" s="194"/>
      <c r="L72" s="6"/>
      <c r="M72" s="200"/>
      <c r="N72" s="194"/>
      <c r="O72" s="194"/>
      <c r="P72" s="6"/>
      <c r="Q72" s="200"/>
      <c r="R72" s="194"/>
      <c r="S72" s="284"/>
      <c r="T72" s="7"/>
      <c r="U72" s="187"/>
      <c r="V72" s="194"/>
      <c r="W72" s="194"/>
      <c r="X72" s="273"/>
      <c r="Y72" s="187"/>
      <c r="Z72" s="293"/>
      <c r="AA72" s="200"/>
      <c r="AB72" s="304"/>
      <c r="AC72" s="17">
        <f t="shared" si="6"/>
        <v>0</v>
      </c>
      <c r="AD72" s="7">
        <f t="shared" si="7"/>
        <v>0</v>
      </c>
      <c r="AE72" s="7">
        <f t="shared" si="8"/>
        <v>0</v>
      </c>
      <c r="AF72" s="3">
        <f t="shared" si="9"/>
        <v>0</v>
      </c>
      <c r="AG72" s="6">
        <f t="shared" si="10"/>
        <v>0</v>
      </c>
      <c r="AH72" s="19"/>
      <c r="AI72" s="12"/>
    </row>
    <row r="73" spans="1:40" s="136" customFormat="1" ht="13.5" thickBot="1">
      <c r="A73" s="258"/>
      <c r="B73" s="86"/>
      <c r="C73" s="87"/>
      <c r="D73" s="87"/>
      <c r="E73" s="88"/>
      <c r="F73" s="87"/>
      <c r="G73" s="87"/>
      <c r="H73" s="87"/>
      <c r="I73" s="89"/>
      <c r="J73" s="213"/>
      <c r="K73" s="199"/>
      <c r="L73" s="91"/>
      <c r="M73" s="202"/>
      <c r="N73" s="199"/>
      <c r="O73" s="199"/>
      <c r="P73" s="91"/>
      <c r="Q73" s="199"/>
      <c r="R73" s="199"/>
      <c r="S73" s="199"/>
      <c r="T73" s="91"/>
      <c r="U73" s="192"/>
      <c r="V73" s="199"/>
      <c r="W73" s="199"/>
      <c r="X73" s="279"/>
      <c r="Y73" s="192"/>
      <c r="Z73" s="202"/>
      <c r="AA73" s="202"/>
      <c r="AB73" s="309"/>
      <c r="AC73" s="92">
        <f t="shared" si="6"/>
        <v>0</v>
      </c>
      <c r="AD73" s="90">
        <f t="shared" si="7"/>
        <v>0</v>
      </c>
      <c r="AE73" s="90">
        <f t="shared" si="8"/>
        <v>0</v>
      </c>
      <c r="AF73" s="90">
        <f t="shared" si="9"/>
        <v>0</v>
      </c>
      <c r="AG73" s="90">
        <f>+SUM(AG7:AG71)</f>
        <v>16250</v>
      </c>
      <c r="AH73" s="95">
        <f>SUM(AH7:AH71)</f>
        <v>16250</v>
      </c>
      <c r="AI73" s="93"/>
      <c r="AJ73" s="94"/>
      <c r="AK73" s="94"/>
      <c r="AL73" s="94"/>
      <c r="AM73" s="94"/>
      <c r="AN73" s="94"/>
    </row>
    <row r="74" spans="1:39" ht="13.5" thickTop="1">
      <c r="A74" s="139"/>
      <c r="B74" s="8"/>
      <c r="C74" s="8"/>
      <c r="D74" s="8"/>
      <c r="E74" s="84"/>
      <c r="F74" s="8"/>
      <c r="G74" s="8"/>
      <c r="H74" s="10"/>
      <c r="I74" s="10"/>
      <c r="J74" s="10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15"/>
      <c r="AI74" s="3"/>
      <c r="AJ74" s="3"/>
      <c r="AK74" s="3"/>
      <c r="AL74" s="3"/>
      <c r="AM74" s="3"/>
    </row>
    <row r="75" spans="1:39" ht="12.75">
      <c r="A75" s="139"/>
      <c r="B75" s="8"/>
      <c r="C75" s="8"/>
      <c r="D75" s="8"/>
      <c r="E75" s="84"/>
      <c r="F75" s="8"/>
      <c r="G75" s="8"/>
      <c r="H75" s="10"/>
      <c r="I75" s="10"/>
      <c r="J75" s="10"/>
      <c r="K75" s="7"/>
      <c r="L75" s="7"/>
      <c r="M75" s="7"/>
      <c r="N75" s="7"/>
      <c r="O75" s="7"/>
      <c r="P75" s="7"/>
      <c r="Q75" s="7" t="s">
        <v>131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15"/>
      <c r="AI75" s="3"/>
      <c r="AJ75" s="3"/>
      <c r="AK75" s="3"/>
      <c r="AL75" s="3"/>
      <c r="AM75" s="3"/>
    </row>
    <row r="76" spans="1:39" ht="12.75">
      <c r="A76" s="139"/>
      <c r="B76" s="8"/>
      <c r="C76" s="8"/>
      <c r="D76" s="8"/>
      <c r="E76" s="84"/>
      <c r="F76" s="8"/>
      <c r="G76" s="8"/>
      <c r="H76" s="10"/>
      <c r="I76" s="10"/>
      <c r="J76" s="10"/>
      <c r="K76" s="7"/>
      <c r="L76" s="7"/>
      <c r="M76" s="7"/>
      <c r="N76" s="7"/>
      <c r="O76" s="7"/>
      <c r="P76" s="7"/>
      <c r="Q76" s="7"/>
      <c r="R76" s="7"/>
      <c r="S76" s="7"/>
      <c r="T76" s="7">
        <f>SUM(T7:T73)</f>
        <v>18200</v>
      </c>
      <c r="U76" s="7"/>
      <c r="V76" s="7"/>
      <c r="W76" s="7"/>
      <c r="X76" s="7">
        <f>SUM(X7:X73)</f>
        <v>16475</v>
      </c>
      <c r="Y76" s="7"/>
      <c r="Z76" s="7"/>
      <c r="AA76" s="7"/>
      <c r="AB76" s="7">
        <f>SUM(AB7:AB73)</f>
        <v>300</v>
      </c>
      <c r="AC76" s="7"/>
      <c r="AD76" s="7"/>
      <c r="AE76" s="7"/>
      <c r="AF76" s="7"/>
      <c r="AG76" s="7"/>
      <c r="AH76" s="15"/>
      <c r="AI76" s="3"/>
      <c r="AJ76" s="3"/>
      <c r="AK76" s="3"/>
      <c r="AL76" s="3"/>
      <c r="AM76" s="3"/>
    </row>
    <row r="77" spans="1:39" ht="12.75">
      <c r="A77" s="139"/>
      <c r="B77" s="8"/>
      <c r="C77" s="8"/>
      <c r="D77" s="8"/>
      <c r="E77" s="84"/>
      <c r="F77" s="8"/>
      <c r="G77" s="8"/>
      <c r="H77" s="10"/>
      <c r="I77" s="10"/>
      <c r="J77" s="10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15"/>
      <c r="AI77" s="3"/>
      <c r="AJ77" s="3"/>
      <c r="AK77" s="3"/>
      <c r="AL77" s="3"/>
      <c r="AM77" s="3"/>
    </row>
    <row r="78" spans="1:39" ht="12.75">
      <c r="A78" s="139"/>
      <c r="B78" s="8"/>
      <c r="C78" s="8"/>
      <c r="D78" s="8"/>
      <c r="E78" s="84"/>
      <c r="F78" s="8"/>
      <c r="G78" s="8"/>
      <c r="H78" s="10"/>
      <c r="I78" s="10"/>
      <c r="J78" s="10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15"/>
      <c r="AI78" s="3"/>
      <c r="AJ78" s="3"/>
      <c r="AK78" s="3"/>
      <c r="AL78" s="3"/>
      <c r="AM78" s="3"/>
    </row>
    <row r="79" spans="1:39" ht="12.75">
      <c r="A79" s="139"/>
      <c r="B79" s="8"/>
      <c r="C79" s="8"/>
      <c r="D79" s="8"/>
      <c r="E79" s="84"/>
      <c r="F79" s="8"/>
      <c r="G79" s="8"/>
      <c r="H79" s="10"/>
      <c r="I79" s="10"/>
      <c r="J79" s="10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15"/>
      <c r="AI79" s="3"/>
      <c r="AJ79" s="3"/>
      <c r="AK79" s="3"/>
      <c r="AL79" s="3"/>
      <c r="AM79" s="3"/>
    </row>
    <row r="80" spans="1:39" ht="12.75">
      <c r="A80" s="139"/>
      <c r="B80" s="8"/>
      <c r="C80" s="8"/>
      <c r="D80" s="8"/>
      <c r="E80" s="84"/>
      <c r="F80" s="8"/>
      <c r="G80" s="8"/>
      <c r="H80" s="10"/>
      <c r="I80" s="10"/>
      <c r="J80" s="10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15"/>
      <c r="AI80" s="3"/>
      <c r="AJ80" s="3"/>
      <c r="AK80" s="3"/>
      <c r="AL80" s="3"/>
      <c r="AM80" s="3"/>
    </row>
    <row r="81" spans="1:39" ht="12.75">
      <c r="A81" s="139"/>
      <c r="B81" s="8"/>
      <c r="C81" s="8"/>
      <c r="D81" s="8"/>
      <c r="E81" s="84"/>
      <c r="F81" s="8"/>
      <c r="G81" s="8"/>
      <c r="H81" s="10"/>
      <c r="I81" s="10"/>
      <c r="J81" s="10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9"/>
      <c r="AC81" s="7"/>
      <c r="AD81" s="7"/>
      <c r="AE81" s="7"/>
      <c r="AF81" s="7"/>
      <c r="AG81" s="7"/>
      <c r="AH81" s="15"/>
      <c r="AI81" s="3"/>
      <c r="AJ81" s="3"/>
      <c r="AK81" s="3"/>
      <c r="AL81" s="3"/>
      <c r="AM81" s="3"/>
    </row>
    <row r="82" spans="1:39" ht="12.75">
      <c r="A82" s="139"/>
      <c r="B82" s="8"/>
      <c r="C82" s="8"/>
      <c r="D82" s="8"/>
      <c r="E82" s="84"/>
      <c r="F82" s="8"/>
      <c r="G82" s="8"/>
      <c r="H82" s="10"/>
      <c r="I82" s="10"/>
      <c r="J82" s="10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9"/>
      <c r="AC82" s="7"/>
      <c r="AD82" s="7"/>
      <c r="AE82" s="7"/>
      <c r="AF82" s="7"/>
      <c r="AG82" s="7"/>
      <c r="AH82" s="15"/>
      <c r="AI82" s="3"/>
      <c r="AJ82" s="3"/>
      <c r="AK82" s="3"/>
      <c r="AL82" s="3"/>
      <c r="AM82" s="3"/>
    </row>
    <row r="83" spans="1:39" ht="12.75">
      <c r="A83" s="139"/>
      <c r="B83" s="8"/>
      <c r="C83" s="8"/>
      <c r="D83" s="8"/>
      <c r="E83" s="84"/>
      <c r="F83" s="8"/>
      <c r="G83" s="8"/>
      <c r="H83" s="10"/>
      <c r="I83" s="10"/>
      <c r="J83" s="10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9"/>
      <c r="AC83" s="7"/>
      <c r="AD83" s="7"/>
      <c r="AE83" s="7"/>
      <c r="AF83" s="7"/>
      <c r="AG83" s="7"/>
      <c r="AH83" s="15"/>
      <c r="AI83" s="3"/>
      <c r="AJ83" s="3"/>
      <c r="AK83" s="3"/>
      <c r="AL83" s="3"/>
      <c r="AM83" s="3"/>
    </row>
    <row r="84" ht="12.75">
      <c r="AB84" s="8"/>
    </row>
    <row r="85" ht="12.75">
      <c r="AB85" s="8"/>
    </row>
    <row r="86" ht="12.75">
      <c r="AB86" s="8"/>
    </row>
    <row r="87" ht="12.75">
      <c r="AB87" s="8"/>
    </row>
    <row r="88" ht="12.75">
      <c r="AB88" s="8"/>
    </row>
    <row r="89" ht="12.75">
      <c r="AB89" s="8"/>
    </row>
  </sheetData>
  <sheetProtection/>
  <dataValidations count="1">
    <dataValidation allowBlank="1" showInputMessage="1" showErrorMessage="1" sqref="C71 B33:B34 C26 C32:C34 C44:C46 C37:C39 B48:C48 G48 C66:C67 G37:G39 G7 G30:G34 G23:G25 C7 G51 G58:G59 C51 C57:C59 C62:C64 G18:G19"/>
  </dataValidations>
  <hyperlinks>
    <hyperlink ref="I17" r:id="rId1" display="wnorris@coloradoconfidential.com"/>
    <hyperlink ref="I54" r:id="rId2" display="carltoncarl@gmail.com"/>
    <hyperlink ref="I41" r:id="rId3" display="nvijdirector@gmail.com"/>
    <hyperlink ref="I28" r:id="rId4" display="paul@hcn.org"/>
    <hyperlink ref="I60" r:id="rId5" display="jason.barnett@theuptake.org"/>
    <hyperlink ref="I10" r:id="rId6" display="dzeck@mediaforum.org"/>
    <hyperlink ref="I42" r:id="rId7" display="Jeffrey.Allen@oneworld.net"/>
    <hyperlink ref="I67" r:id="rId8" display="k.rizga@wiretapmag.org"/>
    <hyperlink ref="I26" r:id="rId9" display="roc@globalvision.org"/>
    <hyperlink ref="I46" r:id="rId10" display="lark@rmci.net"/>
    <hyperlink ref="I65" r:id="rId11" display="laura@warandpiece.com"/>
    <hyperlink ref="I66" r:id="rId12" display="carl@washingtonmonthly.com"/>
    <hyperlink ref="H7" r:id="rId13" display="www.afronetizen.com"/>
    <hyperlink ref="H8" r:id="rId14" display="www.airamerica.com"/>
    <hyperlink ref="H10" r:id="rId15" display="www.mediaforum.org"/>
    <hyperlink ref="H9" r:id="rId16" display="www.alternet.org"/>
    <hyperlink ref="H11" r:id="rId17" display="www.balconyfilms.com"/>
    <hyperlink ref="H12" r:id="rId18" display="www.bkpub.com"/>
    <hyperlink ref="H14" r:id="rId19" display="www.bravenewfilms.org"/>
    <hyperlink ref="H13" r:id="rId20" display="www.betterworldfund.org/"/>
    <hyperlink ref="H17" r:id="rId21" display="www.newjournalist.org"/>
    <hyperlink ref="H18" r:id="rId22" display="www.chelseagreen.com"/>
    <hyperlink ref="H20" r:id="rId23" display="www.colorlines.com"/>
    <hyperlink ref="H21" r:id="rId24" display="www.democracynow.org"/>
    <hyperlink ref="H25" r:id="rId25" display="www.freespeech.org"/>
    <hyperlink ref="H26" r:id="rId26" display="www.globalvision.org"/>
    <hyperlink ref="H27" r:id="rId27" display="www.grist.org"/>
    <hyperlink ref="H29" r:id="rId28" display="www.hightowerlowdown.org"/>
    <hyperlink ref="H28" r:id="rId29" display="www.hcn.org"/>
    <hyperlink ref="H30" r:id="rId30" display="www.inthesetimes.com"/>
    <hyperlink ref="H32" r:id="rId31" display="www.linktv.org"/>
    <hyperlink ref="H33" r:id="rId32" display="www.mediaventure.org"/>
    <hyperlink ref="H34" r:id="rId33" display="www.goleft.tv"/>
    <hyperlink ref="H35" r:id="rId34" display="www.motherjones.com"/>
    <hyperlink ref="H36" r:id="rId35" display="www.movingideas.org"/>
    <hyperlink ref="H37" r:id="rId36" display="www.msmagazine.com"/>
    <hyperlink ref="H38" r:id="rId37" display="www.NAMAC.org"/>
    <hyperlink ref="H39" r:id="rId38" display="www.radioproject.org"/>
    <hyperlink ref="H40" r:id="rId39" display="www.news.newamericamedia.org"/>
    <hyperlink ref="H42" r:id="rId40" display="www.oneworld.net"/>
    <hyperlink ref="H45" r:id="rId41" display="www.yesmagazine.org"/>
    <hyperlink ref="H46" r:id="rId42" display="www.publicnewsservice.org"/>
    <hyperlink ref="H47" r:id="rId43" display="www.rawstory.com"/>
    <hyperlink ref="H48" r:id="rId44" display="www.therealnews.com"/>
    <hyperlink ref="H49" r:id="rId45" display="www.rhrealitycheck.org"/>
    <hyperlink ref="H51" r:id="rId46" display="www.sojo.net"/>
    <hyperlink ref="H52" r:id="rId47" display="www.southendpress.org"/>
    <hyperlink ref="H62" r:id="rId48" display="www.talkingpointsmemo.com"/>
    <hyperlink ref="H54" r:id="rId49" display="www.texasobserver.org"/>
    <hyperlink ref="H55" r:id="rId50" display="www.americannewsproject.com"/>
    <hyperlink ref="H56" r:id="rId51" display="www.prospect.org"/>
    <hyperlink ref="H57" r:id="rId52" display="www.thenation.com"/>
    <hyperlink ref="H58" r:id="rId53" display="www.thenewpress.com"/>
    <hyperlink ref="H59" r:id="rId54" display="www.progressive.org"/>
    <hyperlink ref="H60" r:id="rId55" display="www.theuptake.org"/>
    <hyperlink ref="H61" r:id="rId56" display="www.theyoungturks.com"/>
    <hyperlink ref="H63" r:id="rId57" display="www.truthdig.com"/>
    <hyperlink ref="H65" r:id="rId58" display="www.warandpiece.com"/>
    <hyperlink ref="H66" r:id="rId59" display="www.washingtonmonthly.com"/>
    <hyperlink ref="H67" r:id="rId60" display="www.wiretapmag.org"/>
    <hyperlink ref="H69" r:id="rId61" display="www.womensmediacenter.com"/>
    <hyperlink ref="H70" r:id="rId62" display="www.laborradio.org"/>
    <hyperlink ref="H71" r:id="rId63" display="www.workingassets.com"/>
    <hyperlink ref="I63" r:id="rId64" display="mailto:zkaufman@truthdig.com"/>
    <hyperlink ref="H41" r:id="rId65" display="www.tidescenter.org/projects-impact/project-directory/project-directory-single/project/00650000008iDclAAE/index.html"/>
    <hyperlink ref="I70" r:id="rId66" display="femspak@igc.org"/>
    <hyperlink ref="I61" r:id="rId67" display="theyoungturk@yahoo.com"/>
    <hyperlink ref="I55" r:id="rId68" display="npenniman@newsproject.org"/>
    <hyperlink ref="I35" r:id="rId69" display="mbuckingham@motherjones.com"/>
    <hyperlink ref="I9" r:id="rId70" display="dhazen@alternet.org"/>
    <hyperlink ref="I12" r:id="rId71" display="jvondeling@bkpub.com"/>
    <hyperlink ref="I38" r:id="rId72" display="helen@namac.org;jack@namac.org"/>
    <hyperlink ref="I57" r:id="rId73" display="tstack@thenation.com"/>
    <hyperlink ref="I32" r:id="rId74" display="fayele@linktv.org"/>
    <hyperlink ref="I14" r:id="rId75" display="jimmil@sbcglobal.net"/>
    <hyperlink ref="I20" r:id="rId76" display="nrabinowitz@arc.org"/>
    <hyperlink ref="I24" r:id="rId77" display="miriamzperez@gmail.com"/>
    <hyperlink ref="H24" r:id="rId78" display="www.feministing.com"/>
    <hyperlink ref="I21" r:id="rId79" display="julie@democracynow.org"/>
    <hyperlink ref="I27" r:id="rId80" display="cgiller@grist.org"/>
    <hyperlink ref="I29" r:id="rId81" display="frazer@newslet.com"/>
    <hyperlink ref="I39" r:id="rId82" display="lrudman@radioproject.org"/>
    <hyperlink ref="I40" r:id="rId83" display="rvizcarra@newamericamedia.org"/>
    <hyperlink ref="I48" r:id="rId84" display="geraldine@therealnews.com"/>
    <hyperlink ref="I58" r:id="rId85" display="mfavreau@thenewpress.com"/>
    <hyperlink ref="I62" r:id="rId86" display="andrew@talkingpointsmemo.com"/>
    <hyperlink ref="I69" r:id="rId87" display="glenda@womensmediacenter.com"/>
    <hyperlink ref="I50" r:id="rId88" display="dfrench@rnntv.com"/>
    <hyperlink ref="I15" r:id="rId89" display="ksteiger@americanprogress.org/kay.steiger@gmail.com"/>
    <hyperlink ref="H15" r:id="rId90" display="www.americanprogress.org"/>
    <hyperlink ref="H16" r:id="rId91" display="www.movingideas.org"/>
    <hyperlink ref="I64" r:id="rId92" display="maya@truthout.org"/>
    <hyperlink ref="H64" r:id="rId93" display="www.truthout.com"/>
    <hyperlink ref="H22" r:id="rId94" display="www.earthislandjournal.org"/>
    <hyperlink ref="I22" r:id="rId95" display="awestervelt@earthisland.org"/>
    <hyperlink ref="I23" r:id="rId96" display="schneidA@newschool.edu"/>
    <hyperlink ref="I43" r:id="rId97" display="swalker@orionmagazine.org"/>
    <hyperlink ref="I18" r:id="rId98" display="mbaldwin@chelseagreen.com"/>
    <hyperlink ref="I49" r:id="rId99" display="jacobsonjodi@gmail.com"/>
    <hyperlink ref="I68" r:id="rId100" display="wnorris@westerncitizen.com"/>
    <hyperlink ref="H31" r:id="rId101" display="ipsun@aol.com"/>
    <hyperlink ref="I31" r:id="rId102" display="ipsun@aol.com"/>
    <hyperlink ref="I19" r:id="rId103" display="kkelly@chicagoreporter.com"/>
    <hyperlink ref="I37" r:id="rId104" display="kspillar@feminist.org"/>
  </hyperlinks>
  <printOptions gridLines="1"/>
  <pageMargins left="0.15" right="0.15" top="1" bottom="1" header="0.5" footer="0.5"/>
  <pageSetup fitToWidth="3" fitToHeight="1" orientation="landscape" scale="58"/>
  <legacyDrawing r:id="rId10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DiSalvio</dc:creator>
  <cp:keywords/>
  <dc:description/>
  <cp:lastModifiedBy>Erin Polgreen</cp:lastModifiedBy>
  <cp:lastPrinted>2011-07-05T17:56:18Z</cp:lastPrinted>
  <dcterms:created xsi:type="dcterms:W3CDTF">2008-05-20T18:13:43Z</dcterms:created>
  <dcterms:modified xsi:type="dcterms:W3CDTF">2011-07-05T19:12:03Z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