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-20" yWindow="0" windowWidth="14600" windowHeight="16060" tabRatio="500"/>
  </bookViews>
  <sheets>
    <sheet name="2018 Budget" sheetId="1" r:id="rId1"/>
    <sheet name="Campus Sex Assault" sheetId="4" r:id="rId2"/>
    <sheet name="NEC Reporting Budget" sheetId="5" r:id="rId3"/>
    <sheet name="AMC Conf Budget" sheetId="6" r:id="rId4"/>
    <sheet name="Conf Catering" sheetId="7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4" i="1" l="1"/>
  <c r="D38" i="1"/>
  <c r="E29" i="1"/>
  <c r="G34" i="6"/>
  <c r="G9" i="5"/>
  <c r="G15" i="5"/>
  <c r="G18" i="5"/>
  <c r="D30" i="4"/>
  <c r="C30" i="4"/>
  <c r="D32" i="4"/>
  <c r="D25" i="4"/>
  <c r="D34" i="4"/>
  <c r="D36" i="4"/>
  <c r="D38" i="4"/>
  <c r="C25" i="4"/>
  <c r="C34" i="4"/>
  <c r="C38" i="4"/>
  <c r="G19" i="6"/>
  <c r="G27" i="6"/>
  <c r="G30" i="6"/>
  <c r="G45" i="6"/>
  <c r="G49" i="6"/>
  <c r="F19" i="6"/>
  <c r="F27" i="6"/>
  <c r="F30" i="6"/>
  <c r="F42" i="6"/>
  <c r="F45" i="6"/>
  <c r="F49" i="6"/>
  <c r="F5" i="7"/>
  <c r="F6" i="7"/>
  <c r="F8" i="7"/>
  <c r="F10" i="7"/>
  <c r="F11" i="7"/>
  <c r="F12" i="7"/>
  <c r="F14" i="7"/>
  <c r="F16" i="7"/>
  <c r="F17" i="7"/>
  <c r="F18" i="7"/>
  <c r="F19" i="7"/>
  <c r="F21" i="7"/>
  <c r="F23" i="7"/>
  <c r="E64" i="1"/>
  <c r="E47" i="1"/>
  <c r="E53" i="1"/>
  <c r="E66" i="1"/>
  <c r="E18" i="1"/>
  <c r="E31" i="1"/>
  <c r="E32" i="1"/>
  <c r="E70" i="1"/>
  <c r="E67" i="1"/>
  <c r="F9" i="5"/>
  <c r="F15" i="5"/>
  <c r="D27" i="1"/>
  <c r="D29" i="1"/>
  <c r="D18" i="1"/>
  <c r="D31" i="1"/>
  <c r="D8" i="1"/>
  <c r="D32" i="1"/>
  <c r="D63" i="1"/>
  <c r="D64" i="1"/>
  <c r="D44" i="1"/>
  <c r="D47" i="1"/>
  <c r="D52" i="1"/>
  <c r="D53" i="1"/>
  <c r="D66" i="1"/>
  <c r="D67" i="1"/>
  <c r="E5" i="1"/>
  <c r="D70" i="1"/>
  <c r="F18" i="5"/>
</calcChain>
</file>

<file path=xl/sharedStrings.xml><?xml version="1.0" encoding="utf-8"?>
<sst xmlns="http://schemas.openxmlformats.org/spreadsheetml/2006/main" count="249" uniqueCount="194">
  <si>
    <t>Revenue</t>
  </si>
  <si>
    <t xml:space="preserve">  Bank/Credit Fees (conf-related)</t>
  </si>
  <si>
    <t>Total Expenses</t>
  </si>
  <si>
    <t>Balance</t>
  </si>
  <si>
    <t>Profit/Loss</t>
  </si>
  <si>
    <t>Total Revenue</t>
  </si>
  <si>
    <t>Media Consortium Budget</t>
  </si>
  <si>
    <t>Member Capacity Building</t>
  </si>
  <si>
    <t>Total Grants</t>
  </si>
  <si>
    <t>Starting Restricted</t>
  </si>
  <si>
    <t>Starting Unrestricted</t>
  </si>
  <si>
    <t>Earned Revenue</t>
  </si>
  <si>
    <t>Grants-Projected Unrestricted</t>
  </si>
  <si>
    <t>Grants-Projected Restricted</t>
  </si>
  <si>
    <t>Sponsors (Conference)</t>
  </si>
  <si>
    <t>Membership Dues (new scale/ now due in June)</t>
  </si>
  <si>
    <t>Service (What Counts)</t>
  </si>
  <si>
    <t>TOTAL REVENUE</t>
  </si>
  <si>
    <t>Total Earned</t>
  </si>
  <si>
    <t>Wallace Global</t>
  </si>
  <si>
    <t>Campus Sexual Assault Reporting Project</t>
  </si>
  <si>
    <t>EXPENSES</t>
  </si>
  <si>
    <t>Personnel</t>
  </si>
  <si>
    <t>Total Personnel</t>
  </si>
  <si>
    <t>Admin</t>
  </si>
  <si>
    <t>Sponsorship Fee</t>
  </si>
  <si>
    <t>Office Supplies (conf related)</t>
  </si>
  <si>
    <t>Program</t>
  </si>
  <si>
    <t>Registration (for conferences we attend)</t>
  </si>
  <si>
    <t>Travel</t>
  </si>
  <si>
    <t>Meals-Misc</t>
  </si>
  <si>
    <t>Total Admin</t>
  </si>
  <si>
    <t>Total Program</t>
  </si>
  <si>
    <t>Website/Database Fees</t>
  </si>
  <si>
    <t>Software Licensing (Zoom, Dropbox, etc)</t>
  </si>
  <si>
    <t>Proposed</t>
  </si>
  <si>
    <t>Actual</t>
  </si>
  <si>
    <t>Actual (Paid)</t>
  </si>
  <si>
    <t>Expense</t>
  </si>
  <si>
    <t>Media Watch</t>
  </si>
  <si>
    <t>(minimum 10 articles over 10 months)</t>
  </si>
  <si>
    <t>Project Manage</t>
  </si>
  <si>
    <t>Editor</t>
  </si>
  <si>
    <t>Freelancers</t>
  </si>
  <si>
    <t>Contractor/ resource guide</t>
  </si>
  <si>
    <t>subtotal</t>
  </si>
  <si>
    <t>Investigation</t>
  </si>
  <si>
    <t>Investigative Journalism</t>
  </si>
  <si>
    <t>Project Manage Relationship: Media Watch/ Investigation/Advocacy plus reporting</t>
  </si>
  <si>
    <t>Bookkeeping/Audit</t>
  </si>
  <si>
    <t>contingency</t>
  </si>
  <si>
    <t>Final Budget Jan-June  2018</t>
  </si>
  <si>
    <t>New Economies Reporting Project</t>
  </si>
  <si>
    <t>Project Management</t>
  </si>
  <si>
    <t>Fellows</t>
  </si>
  <si>
    <t>Total Expense</t>
  </si>
  <si>
    <t>Software Licensing What Counts</t>
  </si>
  <si>
    <t>In-Kind</t>
  </si>
  <si>
    <t>Conf Registration (set cost at $25/person)*</t>
  </si>
  <si>
    <t>AMC provides in-kind conference supplies</t>
  </si>
  <si>
    <t>Free: nametags, markers, paper, easels, A/V; up to $100 for special requests</t>
  </si>
  <si>
    <t>Actually covers a full year of CiviCRM and website so we can transition data</t>
  </si>
  <si>
    <t>Starting (allocated)</t>
  </si>
  <si>
    <t>Grants-Projected</t>
  </si>
  <si>
    <t>Ford IIE</t>
  </si>
  <si>
    <t>Also ask MacArthur, Poynter, Dem Fund</t>
  </si>
  <si>
    <t>Earned Income</t>
  </si>
  <si>
    <t>Expenses</t>
  </si>
  <si>
    <t>Contractor</t>
  </si>
  <si>
    <t>Facilitator?</t>
  </si>
  <si>
    <t>Contractor Reimbursement</t>
  </si>
  <si>
    <t>Facilitator travel?</t>
  </si>
  <si>
    <t>Fiscal Sponsor Fee</t>
  </si>
  <si>
    <t>Website Fee</t>
  </si>
  <si>
    <t>Software Licensing</t>
  </si>
  <si>
    <t>Bank Fees</t>
  </si>
  <si>
    <t>Travel for TMC contractor</t>
  </si>
  <si>
    <t>Contingency</t>
  </si>
  <si>
    <t>Supplies (AMC)</t>
  </si>
  <si>
    <t>Events (catering)</t>
  </si>
  <si>
    <t xml:space="preserve">Member Capacity Building </t>
  </si>
  <si>
    <t>Cost</t>
  </si>
  <si>
    <t>#</t>
  </si>
  <si>
    <t>Fees</t>
  </si>
  <si>
    <t>Sponsors</t>
  </si>
  <si>
    <t>Member sponsors to cover facilitator cost</t>
  </si>
  <si>
    <t>Contractor Reimbursement: Facilitator Travel</t>
  </si>
  <si>
    <t>See detail</t>
  </si>
  <si>
    <t>Events (Conference--catering)</t>
  </si>
  <si>
    <t xml:space="preserve">  ~Ford IIE Travel Scholarships</t>
  </si>
  <si>
    <t xml:space="preserve"> ~ Publisher(s)/ Companies</t>
  </si>
  <si>
    <t>Contractors</t>
  </si>
  <si>
    <t>~Conference Facilitator</t>
  </si>
  <si>
    <t>~Sexual Assault Project</t>
  </si>
  <si>
    <t>~New Economies Project</t>
  </si>
  <si>
    <t>~Conference Travel Scholarships</t>
  </si>
  <si>
    <t>Project Manager Travel</t>
  </si>
  <si>
    <t xml:space="preserve">Capacity Grants </t>
  </si>
  <si>
    <t>Capacity Travel Grants</t>
  </si>
  <si>
    <t>Registration for TMC contractor</t>
  </si>
  <si>
    <t>Total TMC Expense</t>
  </si>
  <si>
    <t>New Economy Budget--</t>
  </si>
  <si>
    <t>Solutions Journalism Fellows</t>
  </si>
  <si>
    <t>came in last year</t>
  </si>
  <si>
    <t>New Economy Coalition</t>
  </si>
  <si>
    <t>Grant-Restricted</t>
  </si>
  <si>
    <t xml:space="preserve"> ~AMC fundraising match</t>
  </si>
  <si>
    <t>AMC match</t>
  </si>
  <si>
    <t>Match every dollar raised up to 1000</t>
  </si>
  <si>
    <t>~ AMC $$ towards staff travel for conference</t>
  </si>
  <si>
    <t xml:space="preserve">AMC travel for TMC </t>
  </si>
  <si>
    <t>use civicrm</t>
  </si>
  <si>
    <t>Covers 400 in travel for network day organizers</t>
  </si>
  <si>
    <t>Includes 2500 for NEC travel; $800 for Conf travel</t>
  </si>
  <si>
    <t>Jo Ellen - 10 hours per week donated @38/hr for 6 months</t>
  </si>
  <si>
    <t>Not 100% sure yet of the amount, but at least 20K</t>
  </si>
  <si>
    <t>Starting Balance</t>
  </si>
  <si>
    <t>TOTAL ASSETS</t>
  </si>
  <si>
    <t>Got this but it went to Movement Journalism not Network Gathering</t>
  </si>
  <si>
    <t>Because Ford $$ went to MJ, we didn't get this match</t>
  </si>
  <si>
    <t>NEC paid for fellows; MJ paid for AMC travel scholarships</t>
  </si>
  <si>
    <t>9500 to MJ</t>
  </si>
  <si>
    <t>7000 to MJ</t>
  </si>
  <si>
    <t>feb</t>
  </si>
  <si>
    <t>14,800 to Bitch</t>
  </si>
  <si>
    <t>Radio Show</t>
  </si>
  <si>
    <t>Fiscal Sponsorship Fee</t>
  </si>
  <si>
    <t xml:space="preserve">Soraya </t>
  </si>
  <si>
    <t>Bitch</t>
  </si>
  <si>
    <t>Dyan</t>
  </si>
  <si>
    <t>PP M</t>
  </si>
  <si>
    <t>Tim</t>
  </si>
  <si>
    <t>Congruity</t>
  </si>
  <si>
    <t>Inovice 38518</t>
  </si>
  <si>
    <t>basic beginnings</t>
  </si>
  <si>
    <t>danish, coffee, tea</t>
  </si>
  <si>
    <t>water</t>
  </si>
  <si>
    <t>Delivery</t>
  </si>
  <si>
    <t>classic collections</t>
  </si>
  <si>
    <t>turkey, roast beef, veggie wrap, couscous, tabbouleh, ice tea</t>
  </si>
  <si>
    <t>beverage</t>
  </si>
  <si>
    <t>coffee</t>
  </si>
  <si>
    <t>decaf</t>
  </si>
  <si>
    <t>snack healthy alternative</t>
  </si>
  <si>
    <t>fruit, trail mix (no yogurt)</t>
  </si>
  <si>
    <t>ice water</t>
  </si>
  <si>
    <t>delivery</t>
  </si>
  <si>
    <t>Sabine</t>
  </si>
  <si>
    <t>MC</t>
  </si>
  <si>
    <t>AMC provides for free</t>
  </si>
  <si>
    <t>Jue</t>
  </si>
  <si>
    <t>Linda</t>
  </si>
  <si>
    <t>This money went to housing</t>
  </si>
  <si>
    <t>~New Economy Project Project Manager</t>
  </si>
  <si>
    <t>~DisHonorRoll Project Manager</t>
  </si>
  <si>
    <t>Admin duties; planning for conference and TMC future; some DishonorRoll work</t>
  </si>
  <si>
    <t>Supplied by AMC</t>
  </si>
  <si>
    <t>AMEX, 3% for credit card processing via iats</t>
  </si>
  <si>
    <t>Landing Page</t>
  </si>
  <si>
    <t>Photos for Facebook</t>
  </si>
  <si>
    <t>Honoraria for Social Media Contractor</t>
  </si>
  <si>
    <t>Jo Ellen</t>
  </si>
  <si>
    <t>Micha</t>
  </si>
  <si>
    <t>Kurz</t>
  </si>
  <si>
    <t>TMC Website Maintenance (7.5% of overall cost to maintain aggregation page)</t>
  </si>
  <si>
    <t>New Economy work post June</t>
  </si>
  <si>
    <t>Paid to AMP for the Center for Movement Journalism</t>
  </si>
  <si>
    <t>Final Balance</t>
  </si>
  <si>
    <t>06302018</t>
  </si>
  <si>
    <t>Anzilotti, Eileen</t>
  </si>
  <si>
    <t>yment for New Economy Fellows</t>
  </si>
  <si>
    <t>TMC Edit-New Economy Reporting</t>
  </si>
  <si>
    <t>Lim, Audrea</t>
  </si>
  <si>
    <t>Grant payment for New Economy Fellows</t>
  </si>
  <si>
    <t>Buss, Anna</t>
  </si>
  <si>
    <t>Anand, Ankita</t>
  </si>
  <si>
    <t>Grant Payment for New Economy Fellows</t>
  </si>
  <si>
    <t>Tempus, Alexandra</t>
  </si>
  <si>
    <t>Grant payment for new economy fellows</t>
  </si>
  <si>
    <t>Lubben, Alexander</t>
  </si>
  <si>
    <t>grant payment for new economy fellows</t>
  </si>
  <si>
    <t>Hsu, Jennifer</t>
  </si>
  <si>
    <t>De Moya-Marolejos, Jesenia</t>
  </si>
  <si>
    <t>Cruz-Orduna, Karen</t>
  </si>
  <si>
    <t>Gilpin, Lyndsey</t>
  </si>
  <si>
    <t>New Mexico Community Foundation</t>
  </si>
  <si>
    <t>payment to Generation Justice, which is fiscally sponsored by the New Mexico Community Foundatio...</t>
  </si>
  <si>
    <t>Green, Salaam</t>
  </si>
  <si>
    <t>Craig, Sarah</t>
  </si>
  <si>
    <t>10858</t>
  </si>
  <si>
    <t>The Real News Network for Dharna Noor</t>
  </si>
  <si>
    <t>Jun18 accrue awaiting suppot docs, conference travel reimb</t>
  </si>
  <si>
    <t>~ TMC Executive Director (20hrs/wk @38/hr for 6 months)*</t>
  </si>
  <si>
    <t>~DishonorRoll Social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</si>
</sst>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&quot;$&quot;#,##0.00;[Red]&quot;$&quot;#,##0.00"/>
    <numFmt numFmtId="168" formatCode="_(* #,##0_);_(* \(#,##0\);_(* &quot;-&quot;??_);_(@_)"/>
    <numFmt numFmtId="169" formatCode="mm/dd/yyyy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sz val="12"/>
      <color rgb="FF008000"/>
      <name val="Calibri"/>
      <scheme val="minor"/>
    </font>
    <font>
      <b/>
      <sz val="12"/>
      <color rgb="FF008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9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1" fillId="0" borderId="0" xfId="0" applyFont="1" applyAlignment="1"/>
    <xf numFmtId="3" fontId="0" fillId="0" borderId="0" xfId="0" applyNumberFormat="1" applyAlignment="1"/>
    <xf numFmtId="3" fontId="1" fillId="0" borderId="0" xfId="0" applyNumberFormat="1" applyFont="1" applyAlignment="1"/>
    <xf numFmtId="0" fontId="0" fillId="0" borderId="0" xfId="0" applyFont="1" applyAlignment="1"/>
    <xf numFmtId="3" fontId="0" fillId="0" borderId="0" xfId="0" applyNumberFormat="1" applyFont="1" applyAlignment="1"/>
    <xf numFmtId="0" fontId="7" fillId="0" borderId="0" xfId="0" applyFont="1"/>
    <xf numFmtId="0" fontId="0" fillId="0" borderId="0" xfId="0" applyAlignment="1">
      <alignment horizontal="right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167" fontId="0" fillId="0" borderId="0" xfId="0" applyNumberFormat="1"/>
    <xf numFmtId="0" fontId="0" fillId="0" borderId="0" xfId="0" applyFill="1"/>
    <xf numFmtId="0" fontId="4" fillId="0" borderId="0" xfId="0" applyFont="1" applyAlignment="1"/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wrapText="1"/>
    </xf>
    <xf numFmtId="0" fontId="6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6" fontId="4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wrapText="1"/>
    </xf>
    <xf numFmtId="3" fontId="0" fillId="0" borderId="0" xfId="0" applyNumberFormat="1" applyFont="1" applyFill="1" applyBorder="1" applyAlignment="1">
      <alignment wrapText="1"/>
    </xf>
    <xf numFmtId="6" fontId="0" fillId="0" borderId="0" xfId="0" applyNumberFormat="1" applyFont="1" applyBorder="1" applyAlignment="1">
      <alignment wrapText="1"/>
    </xf>
    <xf numFmtId="0" fontId="6" fillId="6" borderId="0" xfId="0" applyFont="1" applyFill="1" applyAlignment="1"/>
    <xf numFmtId="3" fontId="6" fillId="6" borderId="0" xfId="0" applyNumberFormat="1" applyFont="1" applyFill="1" applyAlignment="1"/>
    <xf numFmtId="20" fontId="0" fillId="0" borderId="0" xfId="0" applyNumberFormat="1"/>
    <xf numFmtId="0" fontId="1" fillId="0" borderId="0" xfId="0" applyFont="1"/>
    <xf numFmtId="3" fontId="4" fillId="0" borderId="0" xfId="0" applyNumberFormat="1" applyFont="1" applyFill="1" applyAlignment="1"/>
    <xf numFmtId="168" fontId="4" fillId="0" borderId="0" xfId="93" applyNumberFormat="1" applyFont="1" applyAlignment="1"/>
    <xf numFmtId="3" fontId="4" fillId="0" borderId="0" xfId="0" applyNumberFormat="1" applyFont="1" applyAlignment="1"/>
    <xf numFmtId="0" fontId="4" fillId="2" borderId="0" xfId="0" applyFont="1" applyFill="1" applyAlignment="1"/>
    <xf numFmtId="0" fontId="5" fillId="2" borderId="0" xfId="0" applyFont="1" applyFill="1" applyAlignment="1"/>
    <xf numFmtId="168" fontId="5" fillId="2" borderId="0" xfId="93" applyNumberFormat="1" applyFont="1" applyFill="1" applyAlignment="1"/>
    <xf numFmtId="3" fontId="4" fillId="2" borderId="0" xfId="0" applyNumberFormat="1" applyFont="1" applyFill="1" applyAlignment="1"/>
    <xf numFmtId="168" fontId="4" fillId="2" borderId="0" xfId="93" applyNumberFormat="1" applyFont="1" applyFill="1" applyAlignment="1"/>
    <xf numFmtId="3" fontId="5" fillId="2" borderId="0" xfId="0" applyNumberFormat="1" applyFont="1" applyFill="1" applyAlignment="1"/>
    <xf numFmtId="0" fontId="5" fillId="3" borderId="0" xfId="0" applyFont="1" applyFill="1" applyAlignment="1"/>
    <xf numFmtId="3" fontId="5" fillId="3" borderId="0" xfId="0" applyNumberFormat="1" applyFont="1" applyFill="1" applyAlignment="1"/>
    <xf numFmtId="168" fontId="5" fillId="3" borderId="0" xfId="93" applyNumberFormat="1" applyFont="1" applyFill="1" applyAlignment="1"/>
    <xf numFmtId="0" fontId="4" fillId="4" borderId="0" xfId="0" applyFont="1" applyFill="1" applyAlignment="1"/>
    <xf numFmtId="0" fontId="5" fillId="4" borderId="0" xfId="0" applyFont="1" applyFill="1" applyAlignment="1"/>
    <xf numFmtId="168" fontId="5" fillId="4" borderId="0" xfId="93" applyNumberFormat="1" applyFont="1" applyFill="1" applyAlignment="1"/>
    <xf numFmtId="3" fontId="4" fillId="4" borderId="0" xfId="0" applyNumberFormat="1" applyFont="1" applyFill="1" applyAlignment="1"/>
    <xf numFmtId="168" fontId="4" fillId="4" borderId="0" xfId="93" applyNumberFormat="1" applyFont="1" applyFill="1" applyAlignment="1"/>
    <xf numFmtId="3" fontId="5" fillId="4" borderId="0" xfId="0" applyNumberFormat="1" applyFont="1" applyFill="1" applyAlignment="1"/>
    <xf numFmtId="0" fontId="4" fillId="5" borderId="0" xfId="0" applyFont="1" applyFill="1" applyAlignment="1"/>
    <xf numFmtId="0" fontId="5" fillId="5" borderId="0" xfId="0" applyFont="1" applyFill="1" applyAlignment="1"/>
    <xf numFmtId="168" fontId="5" fillId="5" borderId="0" xfId="93" applyNumberFormat="1" applyFont="1" applyFill="1" applyAlignment="1"/>
    <xf numFmtId="3" fontId="4" fillId="5" borderId="0" xfId="0" applyNumberFormat="1" applyFont="1" applyFill="1" applyAlignment="1"/>
    <xf numFmtId="168" fontId="4" fillId="5" borderId="0" xfId="93" applyNumberFormat="1" applyFont="1" applyFill="1" applyAlignment="1"/>
    <xf numFmtId="3" fontId="5" fillId="5" borderId="0" xfId="0" applyNumberFormat="1" applyFont="1" applyFill="1" applyAlignment="1"/>
    <xf numFmtId="0" fontId="5" fillId="0" borderId="0" xfId="0" applyFont="1" applyAlignment="1"/>
    <xf numFmtId="168" fontId="0" fillId="0" borderId="0" xfId="93" applyNumberFormat="1" applyFont="1" applyAlignment="1"/>
    <xf numFmtId="0" fontId="4" fillId="0" borderId="0" xfId="0" applyFont="1" applyFill="1" applyBorder="1" applyAlignment="1">
      <alignment wrapText="1"/>
    </xf>
    <xf numFmtId="169" fontId="9" fillId="0" borderId="0" xfId="0" applyNumberFormat="1" applyFont="1"/>
    <xf numFmtId="49" fontId="9" fillId="0" borderId="0" xfId="0" applyNumberFormat="1" applyFont="1"/>
    <xf numFmtId="39" fontId="9" fillId="0" borderId="0" xfId="0" applyNumberFormat="1" applyFont="1"/>
    <xf numFmtId="39" fontId="9" fillId="0" borderId="1" xfId="0" applyNumberFormat="1" applyFont="1" applyBorder="1"/>
    <xf numFmtId="3" fontId="10" fillId="0" borderId="0" xfId="0" applyNumberFormat="1" applyFont="1" applyAlignment="1"/>
    <xf numFmtId="0" fontId="10" fillId="0" borderId="0" xfId="0" applyFont="1" applyAlignment="1"/>
    <xf numFmtId="3" fontId="11" fillId="0" borderId="0" xfId="0" applyNumberFormat="1" applyFont="1" applyAlignment="1"/>
  </cellXfs>
  <cellStyles count="96">
    <cellStyle name="Comma" xfId="93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4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topLeftCell="A49" workbookViewId="0">
      <selection activeCell="F72" sqref="F72"/>
    </sheetView>
  </sheetViews>
  <sheetFormatPr baseColWidth="10" defaultColWidth="10.83203125" defaultRowHeight="24" customHeight="1" x14ac:dyDescent="0"/>
  <cols>
    <col min="1" max="1" width="10.83203125" style="1"/>
    <col min="2" max="2" width="15" style="1" customWidth="1"/>
    <col min="3" max="3" width="48.83203125" style="1" customWidth="1"/>
    <col min="4" max="5" width="10.83203125" style="1"/>
    <col min="7" max="16384" width="10.83203125" style="1"/>
  </cols>
  <sheetData>
    <row r="1" spans="1:8" ht="24" customHeight="1">
      <c r="C1" s="2" t="s">
        <v>6</v>
      </c>
    </row>
    <row r="2" spans="1:8" ht="24" customHeight="1">
      <c r="C2" s="1" t="s">
        <v>51</v>
      </c>
      <c r="D2" s="1" t="s">
        <v>35</v>
      </c>
      <c r="E2" s="1" t="s">
        <v>36</v>
      </c>
    </row>
    <row r="5" spans="1:8" ht="24" customHeight="1">
      <c r="B5" s="2" t="s">
        <v>10</v>
      </c>
      <c r="D5" s="3">
        <v>15000</v>
      </c>
      <c r="E5" s="3">
        <f>E8-E7</f>
        <v>12871.989999999998</v>
      </c>
    </row>
    <row r="6" spans="1:8" ht="24" customHeight="1">
      <c r="B6" s="2" t="s">
        <v>9</v>
      </c>
      <c r="D6" s="3"/>
    </row>
    <row r="7" spans="1:8" ht="24" customHeight="1">
      <c r="C7" s="1" t="s">
        <v>20</v>
      </c>
      <c r="D7" s="3">
        <v>34875</v>
      </c>
      <c r="E7" s="3">
        <v>34875</v>
      </c>
    </row>
    <row r="8" spans="1:8" ht="24" customHeight="1">
      <c r="A8" s="2" t="s">
        <v>116</v>
      </c>
      <c r="D8" s="4">
        <f>SUM(D5:D7)</f>
        <v>49875</v>
      </c>
      <c r="E8" s="64">
        <v>47746.99</v>
      </c>
    </row>
    <row r="9" spans="1:8" s="27" customFormat="1" ht="24" customHeight="1">
      <c r="D9" s="28"/>
      <c r="E9" s="28"/>
    </row>
    <row r="10" spans="1:8" ht="24" customHeight="1">
      <c r="A10" s="1" t="s">
        <v>0</v>
      </c>
      <c r="D10" s="3"/>
      <c r="E10" s="3"/>
    </row>
    <row r="11" spans="1:8" ht="24" customHeight="1">
      <c r="B11" s="2" t="s">
        <v>12</v>
      </c>
      <c r="D11" s="3"/>
    </row>
    <row r="12" spans="1:8" ht="24" customHeight="1">
      <c r="C12" s="5" t="s">
        <v>19</v>
      </c>
      <c r="D12" s="3">
        <v>25000</v>
      </c>
      <c r="E12" s="62">
        <v>25000</v>
      </c>
    </row>
    <row r="13" spans="1:8" ht="24" customHeight="1">
      <c r="B13" s="2" t="s">
        <v>13</v>
      </c>
      <c r="C13" s="2"/>
      <c r="D13" s="3"/>
    </row>
    <row r="14" spans="1:8" ht="24" customHeight="1">
      <c r="C14" s="1" t="s">
        <v>52</v>
      </c>
      <c r="D14" s="3">
        <v>37500</v>
      </c>
      <c r="E14" s="62">
        <v>25000</v>
      </c>
      <c r="H14" s="1" t="s">
        <v>115</v>
      </c>
    </row>
    <row r="15" spans="1:8" ht="24" customHeight="1">
      <c r="B15" s="1" t="s">
        <v>57</v>
      </c>
      <c r="D15" s="3"/>
    </row>
    <row r="16" spans="1:8" ht="24" customHeight="1">
      <c r="C16" s="1" t="s">
        <v>114</v>
      </c>
    </row>
    <row r="17" spans="1:8" ht="24" customHeight="1">
      <c r="C17" s="1" t="s">
        <v>59</v>
      </c>
      <c r="D17" s="3"/>
      <c r="H17" s="1" t="s">
        <v>60</v>
      </c>
    </row>
    <row r="18" spans="1:8" ht="24" customHeight="1">
      <c r="B18" s="2" t="s">
        <v>8</v>
      </c>
      <c r="C18" s="5"/>
      <c r="D18" s="4">
        <f>SUM(D12:D14)</f>
        <v>62500</v>
      </c>
      <c r="E18" s="4">
        <f>SUM(E12:E14)</f>
        <v>50000</v>
      </c>
    </row>
    <row r="19" spans="1:8" ht="24" customHeight="1">
      <c r="C19" s="5"/>
      <c r="D19" s="3"/>
    </row>
    <row r="20" spans="1:8" ht="24" customHeight="1">
      <c r="B20" s="2" t="s">
        <v>11</v>
      </c>
      <c r="D20" s="3"/>
    </row>
    <row r="21" spans="1:8" ht="24" customHeight="1">
      <c r="B21" s="1">
        <v>1714108</v>
      </c>
      <c r="C21" s="1" t="s">
        <v>15</v>
      </c>
      <c r="D21" s="3">
        <v>0</v>
      </c>
      <c r="E21" s="63">
        <v>575</v>
      </c>
    </row>
    <row r="22" spans="1:8" ht="24" customHeight="1">
      <c r="B22" s="1">
        <v>1714107</v>
      </c>
      <c r="C22" s="1" t="s">
        <v>14</v>
      </c>
      <c r="D22" s="3"/>
    </row>
    <row r="23" spans="1:8" ht="24" customHeight="1">
      <c r="C23" s="1" t="s">
        <v>106</v>
      </c>
      <c r="D23" s="3">
        <v>1000</v>
      </c>
      <c r="E23" s="1">
        <v>0</v>
      </c>
      <c r="H23" s="1" t="s">
        <v>119</v>
      </c>
    </row>
    <row r="24" spans="1:8" ht="24" customHeight="1">
      <c r="C24" s="1" t="s">
        <v>109</v>
      </c>
      <c r="D24" s="3">
        <v>400</v>
      </c>
      <c r="E24" s="1">
        <v>0</v>
      </c>
      <c r="H24" s="1" t="s">
        <v>152</v>
      </c>
    </row>
    <row r="25" spans="1:8" ht="24" customHeight="1">
      <c r="C25" s="1" t="s">
        <v>89</v>
      </c>
      <c r="D25" s="3">
        <v>10000</v>
      </c>
      <c r="E25" s="1">
        <v>0</v>
      </c>
      <c r="H25" s="1" t="s">
        <v>118</v>
      </c>
    </row>
    <row r="26" spans="1:8" ht="24" customHeight="1">
      <c r="C26" s="1" t="s">
        <v>90</v>
      </c>
      <c r="D26" s="3">
        <v>5000</v>
      </c>
      <c r="E26" s="1">
        <v>0</v>
      </c>
    </row>
    <row r="27" spans="1:8" ht="24" customHeight="1">
      <c r="B27" s="1">
        <v>1714106</v>
      </c>
      <c r="C27" s="1" t="s">
        <v>58</v>
      </c>
      <c r="D27" s="3">
        <f>100*25</f>
        <v>2500</v>
      </c>
      <c r="E27" s="63">
        <v>800</v>
      </c>
    </row>
    <row r="28" spans="1:8" ht="24" customHeight="1">
      <c r="B28" s="1">
        <v>1714105</v>
      </c>
      <c r="C28" s="1" t="s">
        <v>16</v>
      </c>
      <c r="D28" s="6">
        <v>5000</v>
      </c>
      <c r="E28" s="63">
        <v>4810</v>
      </c>
    </row>
    <row r="29" spans="1:8" ht="24" customHeight="1">
      <c r="B29" s="2" t="s">
        <v>18</v>
      </c>
      <c r="C29" s="2"/>
      <c r="D29" s="4">
        <f>SUM(D21:D28)</f>
        <v>23900</v>
      </c>
      <c r="E29" s="2">
        <f>SUM(E21:E28)</f>
        <v>6185</v>
      </c>
    </row>
    <row r="31" spans="1:8" ht="24" customHeight="1">
      <c r="A31" s="2" t="s">
        <v>17</v>
      </c>
      <c r="D31" s="4">
        <f>D18+D29</f>
        <v>86400</v>
      </c>
      <c r="E31" s="4">
        <f>E18+E29</f>
        <v>56185</v>
      </c>
    </row>
    <row r="32" spans="1:8" ht="24" customHeight="1">
      <c r="A32" s="2" t="s">
        <v>117</v>
      </c>
      <c r="D32" s="4">
        <f>D8+D31</f>
        <v>136275</v>
      </c>
      <c r="E32" s="4">
        <f>E8+E31</f>
        <v>103931.98999999999</v>
      </c>
    </row>
    <row r="33" spans="1:12" ht="24" customHeight="1">
      <c r="A33" s="2"/>
      <c r="E33" s="4"/>
    </row>
    <row r="34" spans="1:12" ht="24" customHeight="1">
      <c r="A34" s="2"/>
      <c r="E34" s="4"/>
    </row>
    <row r="35" spans="1:12" ht="24" customHeight="1">
      <c r="A35" s="1" t="s">
        <v>21</v>
      </c>
      <c r="C35" s="2"/>
    </row>
    <row r="36" spans="1:12" ht="24" customHeight="1">
      <c r="B36" s="1" t="s">
        <v>22</v>
      </c>
      <c r="D36" s="5"/>
    </row>
    <row r="37" spans="1:12" ht="24" customHeight="1">
      <c r="B37" s="1">
        <v>1715750</v>
      </c>
      <c r="C37" s="1" t="s">
        <v>91</v>
      </c>
      <c r="D37" s="3"/>
    </row>
    <row r="38" spans="1:12" ht="24" customHeight="1">
      <c r="C38" s="1" t="s">
        <v>192</v>
      </c>
      <c r="D38" s="3">
        <f>(20*38)*6</f>
        <v>4560</v>
      </c>
      <c r="E38" s="62">
        <v>6540</v>
      </c>
      <c r="I38" s="1" t="s">
        <v>155</v>
      </c>
    </row>
    <row r="39" spans="1:12" ht="24" customHeight="1">
      <c r="C39" s="1" t="s">
        <v>154</v>
      </c>
      <c r="D39" s="3">
        <v>5000</v>
      </c>
      <c r="E39" s="62">
        <v>6000</v>
      </c>
    </row>
    <row r="40" spans="1:12" ht="24" customHeight="1">
      <c r="C40" s="1" t="s">
        <v>193</v>
      </c>
      <c r="D40" s="3"/>
      <c r="E40" s="62">
        <v>450</v>
      </c>
    </row>
    <row r="41" spans="1:12" ht="24" customHeight="1">
      <c r="C41" s="1" t="s">
        <v>153</v>
      </c>
      <c r="D41" s="3">
        <v>10000</v>
      </c>
      <c r="E41" s="62">
        <v>10530</v>
      </c>
      <c r="I41" s="1" t="s">
        <v>165</v>
      </c>
    </row>
    <row r="42" spans="1:12" ht="24" customHeight="1">
      <c r="A42" s="14"/>
      <c r="B42" s="14"/>
      <c r="C42" s="14" t="s">
        <v>92</v>
      </c>
      <c r="D42" s="14">
        <v>5000</v>
      </c>
      <c r="E42" s="31">
        <v>0</v>
      </c>
      <c r="H42" s="14"/>
      <c r="I42" s="14"/>
      <c r="J42" s="14"/>
      <c r="K42" s="14"/>
      <c r="L42" s="14"/>
    </row>
    <row r="43" spans="1:12" ht="24" customHeight="1">
      <c r="A43" s="14"/>
      <c r="B43" s="14">
        <v>1715751</v>
      </c>
      <c r="C43" s="14" t="s">
        <v>86</v>
      </c>
      <c r="D43" s="14">
        <v>750</v>
      </c>
      <c r="E43" s="14">
        <v>0</v>
      </c>
      <c r="H43" s="14"/>
      <c r="I43" s="14"/>
      <c r="J43" s="14"/>
      <c r="K43" s="14"/>
      <c r="L43" s="14"/>
    </row>
    <row r="44" spans="1:12" s="2" customFormat="1" ht="24" customHeight="1">
      <c r="B44" s="2" t="s">
        <v>23</v>
      </c>
      <c r="D44" s="4">
        <f>SUM(D38:D43)</f>
        <v>25310</v>
      </c>
      <c r="E44" s="4">
        <f>SUM(E38:E43)</f>
        <v>23520</v>
      </c>
    </row>
    <row r="46" spans="1:12" ht="24" customHeight="1">
      <c r="B46" s="1" t="s">
        <v>24</v>
      </c>
    </row>
    <row r="47" spans="1:12" ht="24" customHeight="1">
      <c r="B47" s="1">
        <v>1715701</v>
      </c>
      <c r="C47" s="1" t="s">
        <v>25</v>
      </c>
      <c r="D47" s="1">
        <f>SUM(D12:D14)*0.07</f>
        <v>4375</v>
      </c>
      <c r="E47" s="63">
        <f>E12*0.07</f>
        <v>1750.0000000000002</v>
      </c>
    </row>
    <row r="48" spans="1:12" ht="24" customHeight="1">
      <c r="B48" s="1">
        <v>1715709</v>
      </c>
      <c r="C48" s="1" t="s">
        <v>33</v>
      </c>
      <c r="D48" s="1">
        <v>7500</v>
      </c>
      <c r="E48" s="63">
        <v>5952.07</v>
      </c>
      <c r="I48" s="1" t="s">
        <v>61</v>
      </c>
    </row>
    <row r="49" spans="2:9" ht="24" customHeight="1">
      <c r="B49" s="1">
        <v>1715766</v>
      </c>
      <c r="C49" s="1" t="s">
        <v>34</v>
      </c>
      <c r="D49" s="1">
        <v>500</v>
      </c>
      <c r="E49" s="63">
        <v>1080.52</v>
      </c>
    </row>
    <row r="50" spans="2:9" ht="24" customHeight="1">
      <c r="B50" s="1">
        <v>1715766</v>
      </c>
      <c r="C50" s="1" t="s">
        <v>56</v>
      </c>
      <c r="D50" s="1">
        <v>5000</v>
      </c>
      <c r="E50" s="1">
        <v>0</v>
      </c>
    </row>
    <row r="51" spans="2:9" ht="24" customHeight="1">
      <c r="B51" s="1">
        <v>1715767</v>
      </c>
      <c r="C51" s="1" t="s">
        <v>26</v>
      </c>
      <c r="D51" s="1">
        <v>0</v>
      </c>
      <c r="E51" s="63">
        <v>70.12</v>
      </c>
      <c r="I51" s="1" t="s">
        <v>156</v>
      </c>
    </row>
    <row r="52" spans="2:9" ht="24" customHeight="1">
      <c r="B52" s="1">
        <v>1715769</v>
      </c>
      <c r="C52" s="1" t="s">
        <v>1</v>
      </c>
      <c r="D52" s="1">
        <f>0.03*D27</f>
        <v>75</v>
      </c>
      <c r="E52" s="63">
        <v>351.07</v>
      </c>
      <c r="I52" s="1" t="s">
        <v>157</v>
      </c>
    </row>
    <row r="53" spans="2:9" s="2" customFormat="1" ht="24" customHeight="1">
      <c r="B53" s="2" t="s">
        <v>31</v>
      </c>
      <c r="D53" s="2">
        <f>SUM(D47:D52)</f>
        <v>17450</v>
      </c>
      <c r="E53" s="2">
        <f>SUM(E47:E52)</f>
        <v>9203.7800000000007</v>
      </c>
    </row>
    <row r="55" spans="2:9" ht="24" customHeight="1">
      <c r="B55" s="1" t="s">
        <v>27</v>
      </c>
      <c r="D55" s="3"/>
    </row>
    <row r="56" spans="2:9" ht="24" customHeight="1">
      <c r="B56" s="1">
        <v>1715775</v>
      </c>
      <c r="C56" s="1" t="s">
        <v>28</v>
      </c>
      <c r="D56" s="3">
        <v>300</v>
      </c>
      <c r="E56" s="63">
        <v>214.2</v>
      </c>
    </row>
    <row r="57" spans="2:9" ht="24" customHeight="1">
      <c r="B57" s="1">
        <v>1715773</v>
      </c>
      <c r="C57" s="1" t="s">
        <v>29</v>
      </c>
      <c r="D57" s="3">
        <v>4000</v>
      </c>
      <c r="E57" s="63">
        <v>1630.93</v>
      </c>
      <c r="I57" s="1" t="s">
        <v>113</v>
      </c>
    </row>
    <row r="58" spans="2:9" ht="24" customHeight="1">
      <c r="B58" s="1">
        <v>1715744</v>
      </c>
      <c r="C58" s="1" t="s">
        <v>30</v>
      </c>
      <c r="D58" s="3">
        <v>0</v>
      </c>
    </row>
    <row r="59" spans="2:9" ht="24" customHeight="1">
      <c r="B59" s="1">
        <v>1715714</v>
      </c>
      <c r="C59" s="1" t="s">
        <v>7</v>
      </c>
      <c r="D59" s="3"/>
    </row>
    <row r="60" spans="2:9" ht="24" customHeight="1">
      <c r="C60" s="1" t="s">
        <v>93</v>
      </c>
      <c r="D60" s="3">
        <v>24875</v>
      </c>
      <c r="E60" s="62">
        <v>24800</v>
      </c>
      <c r="I60" s="1" t="s">
        <v>87</v>
      </c>
    </row>
    <row r="61" spans="2:9" ht="24" customHeight="1">
      <c r="C61" s="1" t="s">
        <v>94</v>
      </c>
      <c r="D61" s="3">
        <v>15000</v>
      </c>
      <c r="E61" s="62">
        <v>14160</v>
      </c>
      <c r="I61" s="1" t="s">
        <v>87</v>
      </c>
    </row>
    <row r="62" spans="2:9" ht="24" customHeight="1">
      <c r="C62" s="1" t="s">
        <v>95</v>
      </c>
      <c r="D62" s="3">
        <v>16850</v>
      </c>
      <c r="E62" s="62">
        <v>2941.2</v>
      </c>
      <c r="I62" s="1" t="s">
        <v>120</v>
      </c>
    </row>
    <row r="63" spans="2:9" ht="24" customHeight="1">
      <c r="B63" s="1">
        <v>1715749</v>
      </c>
      <c r="C63" s="1" t="s">
        <v>88</v>
      </c>
      <c r="D63" s="3">
        <f>100*30</f>
        <v>3000</v>
      </c>
      <c r="E63" s="62">
        <v>1767</v>
      </c>
    </row>
    <row r="64" spans="2:9" s="2" customFormat="1" ht="24" customHeight="1">
      <c r="B64" s="2" t="s">
        <v>32</v>
      </c>
      <c r="D64" s="4">
        <f>SUM(D56:D63)</f>
        <v>64025</v>
      </c>
      <c r="E64" s="4">
        <f>SUM(E56:E63)</f>
        <v>45513.33</v>
      </c>
    </row>
    <row r="65" spans="3:5" ht="24" customHeight="1">
      <c r="D65" s="3"/>
    </row>
    <row r="66" spans="3:5" ht="24" customHeight="1">
      <c r="C66" s="2" t="s">
        <v>2</v>
      </c>
      <c r="D66" s="4">
        <f>(D44+D53+D64)</f>
        <v>106785</v>
      </c>
      <c r="E66" s="4">
        <f>(E44+E53+E64)</f>
        <v>78237.11</v>
      </c>
    </row>
    <row r="67" spans="3:5" ht="24" customHeight="1">
      <c r="C67" s="1" t="s">
        <v>4</v>
      </c>
      <c r="D67" s="3">
        <f>D32-D66</f>
        <v>29490</v>
      </c>
      <c r="E67" s="3">
        <f>E31-E66</f>
        <v>-22052.11</v>
      </c>
    </row>
    <row r="68" spans="3:5" ht="24" customHeight="1">
      <c r="C68" s="2"/>
      <c r="D68" s="3">
        <v>0</v>
      </c>
    </row>
    <row r="69" spans="3:5" ht="24" customHeight="1">
      <c r="C69" s="2"/>
      <c r="D69" s="3"/>
    </row>
    <row r="70" spans="3:5" ht="24" customHeight="1">
      <c r="C70" s="1" t="s">
        <v>3</v>
      </c>
      <c r="D70" s="3">
        <f>D67-D68</f>
        <v>29490</v>
      </c>
      <c r="E70" s="3">
        <f>E32-E66</f>
        <v>25694.87999999999</v>
      </c>
    </row>
    <row r="71" spans="3:5" ht="24" customHeight="1">
      <c r="D71" s="2"/>
    </row>
    <row r="72" spans="3:5" ht="24" customHeight="1">
      <c r="C72" s="1" t="s">
        <v>166</v>
      </c>
      <c r="D72" s="2"/>
    </row>
    <row r="73" spans="3:5" ht="24" customHeight="1">
      <c r="C73" s="1" t="s">
        <v>167</v>
      </c>
      <c r="D73" s="2"/>
      <c r="E73" s="1">
        <v>0</v>
      </c>
    </row>
    <row r="77" spans="3:5" ht="24" customHeight="1">
      <c r="D77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C28" sqref="C28"/>
    </sheetView>
  </sheetViews>
  <sheetFormatPr baseColWidth="10" defaultColWidth="10.83203125" defaultRowHeight="15" x14ac:dyDescent="0"/>
  <cols>
    <col min="1" max="3" width="10.83203125" style="5"/>
    <col min="4" max="4" width="10.83203125" style="56"/>
    <col min="5" max="16384" width="10.83203125" style="5"/>
  </cols>
  <sheetData>
    <row r="1" spans="1:19">
      <c r="A1" s="14"/>
      <c r="B1" s="14"/>
      <c r="C1" s="14"/>
      <c r="D1" s="32"/>
      <c r="E1" s="14"/>
    </row>
    <row r="2" spans="1:19">
      <c r="A2" s="14"/>
      <c r="B2" s="14"/>
      <c r="C2" s="14"/>
      <c r="D2" s="32"/>
      <c r="E2" s="14"/>
    </row>
    <row r="3" spans="1:19">
      <c r="A3" s="14"/>
      <c r="B3" s="14"/>
      <c r="C3" s="14"/>
      <c r="D3" s="32"/>
      <c r="E3" s="14"/>
    </row>
    <row r="4" spans="1:19">
      <c r="A4" s="14" t="s">
        <v>0</v>
      </c>
      <c r="B4" s="14"/>
      <c r="C4" s="33">
        <v>75000</v>
      </c>
      <c r="D4" s="32">
        <v>75000</v>
      </c>
      <c r="E4" s="14" t="s">
        <v>103</v>
      </c>
    </row>
    <row r="5" spans="1:19">
      <c r="A5" s="14"/>
      <c r="B5" s="14"/>
      <c r="C5" s="14"/>
      <c r="D5" s="32"/>
      <c r="E5" s="14"/>
    </row>
    <row r="6" spans="1:19">
      <c r="A6" s="14"/>
      <c r="B6" s="14"/>
      <c r="C6" s="14"/>
      <c r="D6" s="32"/>
      <c r="E6" s="14"/>
    </row>
    <row r="7" spans="1:19">
      <c r="A7" s="14"/>
      <c r="B7" s="14"/>
      <c r="C7" s="14" t="s">
        <v>35</v>
      </c>
      <c r="D7" s="32" t="s">
        <v>37</v>
      </c>
      <c r="E7" s="14"/>
    </row>
    <row r="8" spans="1:19">
      <c r="A8" s="14"/>
      <c r="B8" s="14"/>
      <c r="C8" s="14"/>
      <c r="D8" s="32"/>
      <c r="E8" s="14"/>
    </row>
    <row r="9" spans="1:19">
      <c r="A9" s="34" t="s">
        <v>38</v>
      </c>
      <c r="B9" s="35" t="s">
        <v>39</v>
      </c>
      <c r="C9" s="34"/>
      <c r="D9" s="36"/>
      <c r="E9" s="34" t="s">
        <v>40</v>
      </c>
    </row>
    <row r="10" spans="1:19">
      <c r="A10" s="34"/>
      <c r="B10" s="34"/>
      <c r="C10" s="37">
        <v>18000</v>
      </c>
      <c r="D10" s="38">
        <v>18000</v>
      </c>
      <c r="E10" s="34" t="s">
        <v>41</v>
      </c>
    </row>
    <row r="11" spans="1:19">
      <c r="A11" s="34"/>
      <c r="B11" s="34"/>
      <c r="C11" s="34">
        <v>5400</v>
      </c>
      <c r="D11" s="38">
        <v>5400</v>
      </c>
      <c r="E11" s="34" t="s">
        <v>42</v>
      </c>
    </row>
    <row r="12" spans="1:19">
      <c r="A12" s="34"/>
      <c r="B12" s="34"/>
      <c r="C12" s="37">
        <v>10000</v>
      </c>
      <c r="D12" s="38">
        <v>10000</v>
      </c>
      <c r="E12" s="34" t="s">
        <v>43</v>
      </c>
    </row>
    <row r="13" spans="1:19">
      <c r="A13" s="34"/>
      <c r="B13" s="34"/>
      <c r="C13" s="37">
        <v>1500</v>
      </c>
      <c r="D13" s="38">
        <v>1500</v>
      </c>
      <c r="E13" s="34" t="s">
        <v>125</v>
      </c>
      <c r="Q13" s="5" t="s">
        <v>124</v>
      </c>
      <c r="S13" s="6">
        <v>39800</v>
      </c>
    </row>
    <row r="14" spans="1:19">
      <c r="A14" s="34"/>
      <c r="B14" s="34"/>
      <c r="C14" s="37"/>
      <c r="D14" s="38">
        <v>400</v>
      </c>
      <c r="E14" s="34" t="s">
        <v>160</v>
      </c>
      <c r="S14" s="6"/>
    </row>
    <row r="15" spans="1:19">
      <c r="A15" s="34"/>
      <c r="B15" s="34"/>
      <c r="C15" s="34">
        <v>2500</v>
      </c>
      <c r="D15" s="38">
        <v>2500</v>
      </c>
      <c r="E15" s="34" t="s">
        <v>44</v>
      </c>
      <c r="Q15" s="5" t="s">
        <v>121</v>
      </c>
      <c r="S15" s="6">
        <v>16500</v>
      </c>
    </row>
    <row r="16" spans="1:19">
      <c r="A16" s="34"/>
      <c r="B16" s="34"/>
      <c r="C16" s="34">
        <v>1200</v>
      </c>
      <c r="D16" s="38">
        <v>1000</v>
      </c>
      <c r="E16" s="34" t="s">
        <v>159</v>
      </c>
      <c r="Q16" s="5" t="s">
        <v>122</v>
      </c>
      <c r="R16" s="5" t="s">
        <v>123</v>
      </c>
    </row>
    <row r="17" spans="1:5">
      <c r="A17" s="34"/>
      <c r="B17" s="34"/>
      <c r="C17" s="34">
        <v>1200</v>
      </c>
      <c r="D17" s="38">
        <v>1000</v>
      </c>
      <c r="E17" s="34" t="s">
        <v>158</v>
      </c>
    </row>
    <row r="18" spans="1:5">
      <c r="A18" s="34"/>
      <c r="B18" s="34"/>
      <c r="C18" s="34"/>
      <c r="D18" s="38"/>
      <c r="E18" s="34"/>
    </row>
    <row r="19" spans="1:5">
      <c r="A19" s="35" t="s">
        <v>45</v>
      </c>
      <c r="B19" s="35"/>
      <c r="C19" s="39">
        <v>39800</v>
      </c>
      <c r="D19" s="36">
        <v>42800</v>
      </c>
      <c r="E19" s="35"/>
    </row>
    <row r="20" spans="1:5">
      <c r="A20" s="40"/>
      <c r="B20" s="40"/>
      <c r="C20" s="41"/>
      <c r="D20" s="42"/>
      <c r="E20" s="40"/>
    </row>
    <row r="21" spans="1:5">
      <c r="A21" s="43"/>
      <c r="B21" s="44" t="s">
        <v>46</v>
      </c>
      <c r="C21" s="43"/>
      <c r="D21" s="45"/>
      <c r="E21" s="43"/>
    </row>
    <row r="22" spans="1:5">
      <c r="A22" s="43"/>
      <c r="B22" s="43"/>
      <c r="C22" s="46">
        <v>15000</v>
      </c>
      <c r="D22" s="47">
        <v>15000</v>
      </c>
      <c r="E22" s="43" t="s">
        <v>47</v>
      </c>
    </row>
    <row r="23" spans="1:5">
      <c r="A23" s="43"/>
      <c r="B23" s="43"/>
      <c r="C23" s="46">
        <v>2500</v>
      </c>
      <c r="D23" s="47">
        <v>1500</v>
      </c>
      <c r="E23" s="43" t="s">
        <v>29</v>
      </c>
    </row>
    <row r="24" spans="1:5">
      <c r="A24" s="43"/>
      <c r="B24" s="43"/>
      <c r="C24" s="43"/>
      <c r="D24" s="47"/>
      <c r="E24" s="43"/>
    </row>
    <row r="25" spans="1:5">
      <c r="A25" s="44" t="s">
        <v>45</v>
      </c>
      <c r="B25" s="44"/>
      <c r="C25" s="48">
        <f>SUM(C22:C23)</f>
        <v>17500</v>
      </c>
      <c r="D25" s="45">
        <f>SUM(D22:D23)</f>
        <v>16500</v>
      </c>
      <c r="E25" s="44"/>
    </row>
    <row r="26" spans="1:5">
      <c r="A26" s="14"/>
      <c r="B26" s="14"/>
      <c r="C26" s="14"/>
      <c r="D26" s="32"/>
      <c r="E26" s="14"/>
    </row>
    <row r="27" spans="1:5">
      <c r="A27" s="49"/>
      <c r="B27" s="50" t="s">
        <v>24</v>
      </c>
      <c r="C27" s="49"/>
      <c r="D27" s="51"/>
      <c r="E27" s="49"/>
    </row>
    <row r="28" spans="1:5">
      <c r="A28" s="49"/>
      <c r="B28" s="49"/>
      <c r="C28" s="52">
        <v>10000</v>
      </c>
      <c r="D28" s="53">
        <v>10000</v>
      </c>
      <c r="E28" s="49" t="s">
        <v>48</v>
      </c>
    </row>
    <row r="29" spans="1:5">
      <c r="A29" s="49"/>
      <c r="B29" s="49"/>
      <c r="C29" s="52"/>
      <c r="D29" s="53">
        <v>450</v>
      </c>
      <c r="E29" s="49" t="s">
        <v>164</v>
      </c>
    </row>
    <row r="30" spans="1:5">
      <c r="A30" s="49"/>
      <c r="B30" s="49"/>
      <c r="C30" s="49">
        <f>0.07*C4</f>
        <v>5250.0000000000009</v>
      </c>
      <c r="D30" s="53">
        <f>0.07*D4</f>
        <v>5250.0000000000009</v>
      </c>
      <c r="E30" s="49" t="s">
        <v>49</v>
      </c>
    </row>
    <row r="31" spans="1:5">
      <c r="A31" s="49"/>
      <c r="B31" s="49"/>
      <c r="C31" s="49"/>
      <c r="D31" s="53"/>
      <c r="E31" s="49"/>
    </row>
    <row r="32" spans="1:5">
      <c r="A32" s="50" t="s">
        <v>45</v>
      </c>
      <c r="B32" s="50"/>
      <c r="C32" s="54">
        <v>15625</v>
      </c>
      <c r="D32" s="51">
        <f>SUM(D28:D30)</f>
        <v>15700</v>
      </c>
      <c r="E32" s="50"/>
    </row>
    <row r="33" spans="1:5">
      <c r="A33" s="14"/>
      <c r="B33" s="14"/>
      <c r="C33" s="14"/>
      <c r="D33" s="32"/>
      <c r="E33" s="14"/>
    </row>
    <row r="34" spans="1:5">
      <c r="A34" s="14" t="s">
        <v>2</v>
      </c>
      <c r="B34" s="14"/>
      <c r="C34" s="33">
        <f>C19+C25+C32</f>
        <v>72925</v>
      </c>
      <c r="D34" s="32">
        <f>D19+D25+D32</f>
        <v>75000</v>
      </c>
      <c r="E34" s="14"/>
    </row>
    <row r="35" spans="1:5">
      <c r="A35" s="14"/>
      <c r="B35" s="14"/>
      <c r="C35" s="14"/>
      <c r="D35" s="32"/>
      <c r="E35" s="14"/>
    </row>
    <row r="36" spans="1:5">
      <c r="A36" s="55" t="s">
        <v>50</v>
      </c>
      <c r="B36" s="14"/>
      <c r="C36" s="33">
        <v>2075</v>
      </c>
      <c r="D36" s="56">
        <f>75000-D34</f>
        <v>0</v>
      </c>
      <c r="E36" s="14"/>
    </row>
    <row r="37" spans="1:5">
      <c r="A37" s="14"/>
      <c r="B37" s="14"/>
      <c r="C37" s="14"/>
      <c r="D37" s="32"/>
      <c r="E37" s="14"/>
    </row>
    <row r="38" spans="1:5">
      <c r="A38" s="5" t="s">
        <v>3</v>
      </c>
      <c r="C38" s="6">
        <f>C4-(C34+C36)</f>
        <v>0</v>
      </c>
      <c r="D38" s="56">
        <f>D4-(D34+D36)</f>
        <v>0</v>
      </c>
    </row>
    <row r="39" spans="1:5">
      <c r="A39" s="14"/>
      <c r="B39" s="14"/>
      <c r="C39" s="14"/>
      <c r="D39" s="32"/>
      <c r="E39" s="14"/>
    </row>
    <row r="40" spans="1:5">
      <c r="A40" s="14"/>
      <c r="B40" s="14"/>
      <c r="C40" s="14"/>
      <c r="D40" s="32"/>
      <c r="E40" s="1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5"/>
  <sheetViews>
    <sheetView workbookViewId="0">
      <selection activeCell="C19" sqref="C19"/>
    </sheetView>
  </sheetViews>
  <sheetFormatPr baseColWidth="10" defaultColWidth="10.83203125" defaultRowHeight="15" x14ac:dyDescent="0"/>
  <cols>
    <col min="1" max="1" width="17.6640625" style="15" customWidth="1"/>
    <col min="2" max="2" width="19.5" style="15" customWidth="1"/>
    <col min="3" max="3" width="21.1640625" style="15" customWidth="1"/>
    <col min="4" max="8" width="10.83203125" style="15"/>
    <col min="9" max="9" width="33.5" style="15" customWidth="1"/>
    <col min="10" max="16384" width="10.83203125" style="15"/>
  </cols>
  <sheetData>
    <row r="1" spans="1:24" ht="15" customHeight="1">
      <c r="B1" s="15" t="s">
        <v>101</v>
      </c>
      <c r="C1" s="15" t="s">
        <v>102</v>
      </c>
    </row>
    <row r="2" spans="1:24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>
      <c r="A4" s="16"/>
      <c r="B4" s="16"/>
      <c r="C4" s="16"/>
      <c r="D4" s="16"/>
      <c r="E4" s="16"/>
      <c r="F4" s="16" t="s">
        <v>35</v>
      </c>
      <c r="G4" s="16" t="s">
        <v>36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s="19" customFormat="1">
      <c r="A6" s="17" t="s">
        <v>0</v>
      </c>
      <c r="B6" s="17" t="s">
        <v>105</v>
      </c>
      <c r="C6" s="17" t="s">
        <v>104</v>
      </c>
      <c r="D6" s="17"/>
      <c r="E6" s="17"/>
      <c r="F6" s="18">
        <v>37500</v>
      </c>
      <c r="G6" s="18">
        <v>25000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s="19" customFormat="1">
      <c r="A7" s="17"/>
      <c r="B7" s="17"/>
      <c r="C7" s="17"/>
      <c r="D7" s="17"/>
      <c r="E7" s="17"/>
      <c r="F7" s="18"/>
      <c r="G7" s="1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23" customFormat="1">
      <c r="A8" s="20" t="s">
        <v>38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s="23" customFormat="1">
      <c r="A9" s="20"/>
      <c r="B9" s="20"/>
      <c r="C9" s="20" t="s">
        <v>126</v>
      </c>
      <c r="D9" s="20"/>
      <c r="E9" s="20"/>
      <c r="F9" s="20">
        <f>0.07*G6</f>
        <v>1750.0000000000002</v>
      </c>
      <c r="G9" s="20">
        <f>0.07*(G6)</f>
        <v>1750.0000000000002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s="23" customFormat="1">
      <c r="A10" s="20"/>
      <c r="B10" s="21">
        <v>1711750</v>
      </c>
      <c r="C10" s="20" t="s">
        <v>68</v>
      </c>
      <c r="D10" s="57"/>
      <c r="E10" s="57"/>
      <c r="F10" s="22">
        <v>10000</v>
      </c>
      <c r="G10" s="25">
        <v>9250</v>
      </c>
      <c r="H10" s="20"/>
      <c r="I10" s="20" t="s">
        <v>53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s="23" customFormat="1">
      <c r="A11" s="20"/>
      <c r="B11" s="20">
        <v>1715773</v>
      </c>
      <c r="C11" s="20" t="s">
        <v>29</v>
      </c>
      <c r="D11" s="20"/>
      <c r="E11" s="20"/>
      <c r="F11" s="20">
        <v>2500</v>
      </c>
      <c r="G11" s="20">
        <v>0</v>
      </c>
      <c r="H11" s="20"/>
      <c r="I11" s="20" t="s">
        <v>96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s="23" customFormat="1">
      <c r="A12" s="20"/>
      <c r="B12" s="20">
        <v>1715714</v>
      </c>
      <c r="C12" s="20" t="s">
        <v>97</v>
      </c>
      <c r="D12" s="20" t="s">
        <v>54</v>
      </c>
      <c r="E12" s="20"/>
      <c r="F12" s="25">
        <v>15000</v>
      </c>
      <c r="G12" s="25">
        <v>14000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s="23" customFormat="1">
      <c r="A13" s="20"/>
      <c r="B13" s="24"/>
      <c r="C13" s="20" t="s">
        <v>98</v>
      </c>
      <c r="D13" s="24" t="s">
        <v>54</v>
      </c>
      <c r="E13" s="20"/>
      <c r="F13" s="22">
        <v>10000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s="23" customForma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s="23" customFormat="1">
      <c r="A15" s="20" t="s">
        <v>55</v>
      </c>
      <c r="B15" s="24" t="s">
        <v>100</v>
      </c>
      <c r="C15" s="20"/>
      <c r="D15" s="20"/>
      <c r="E15" s="20"/>
      <c r="F15" s="22">
        <f>SUM(F9:F13)</f>
        <v>39250</v>
      </c>
      <c r="G15" s="22">
        <f>SUM(G9:G13)</f>
        <v>25000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s="23" customForma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>
      <c r="A18" s="16"/>
      <c r="B18" s="16" t="s">
        <v>3</v>
      </c>
      <c r="C18" s="16"/>
      <c r="D18" s="16"/>
      <c r="E18" s="16"/>
      <c r="F18" s="26">
        <f>F6-F15</f>
        <v>-1750</v>
      </c>
      <c r="G18" s="26">
        <f>G6-G15</f>
        <v>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>
      <c r="A25" s="16"/>
      <c r="B25" s="16"/>
      <c r="C25" s="58">
        <v>43281</v>
      </c>
      <c r="D25" s="59" t="s">
        <v>168</v>
      </c>
      <c r="E25" s="59" t="s">
        <v>169</v>
      </c>
      <c r="F25" s="59" t="s">
        <v>170</v>
      </c>
      <c r="G25" s="59" t="s">
        <v>171</v>
      </c>
      <c r="H25" s="60">
        <v>1000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>
      <c r="A26" s="16"/>
      <c r="B26" s="16"/>
      <c r="C26" s="58">
        <v>43281</v>
      </c>
      <c r="D26" s="59" t="s">
        <v>168</v>
      </c>
      <c r="E26" s="59" t="s">
        <v>172</v>
      </c>
      <c r="F26" s="59" t="s">
        <v>173</v>
      </c>
      <c r="G26" s="59" t="s">
        <v>171</v>
      </c>
      <c r="H26" s="60">
        <v>1000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>
      <c r="A27" s="16"/>
      <c r="B27" s="16"/>
      <c r="C27" s="58">
        <v>43281</v>
      </c>
      <c r="D27" s="59" t="s">
        <v>168</v>
      </c>
      <c r="E27" s="59" t="s">
        <v>174</v>
      </c>
      <c r="F27" s="59" t="s">
        <v>173</v>
      </c>
      <c r="G27" s="59" t="s">
        <v>171</v>
      </c>
      <c r="H27" s="60">
        <v>1000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>
      <c r="A28" s="16"/>
      <c r="B28" s="16"/>
      <c r="C28" s="58">
        <v>43281</v>
      </c>
      <c r="D28" s="59" t="s">
        <v>168</v>
      </c>
      <c r="E28" s="59" t="s">
        <v>175</v>
      </c>
      <c r="F28" s="59" t="s">
        <v>176</v>
      </c>
      <c r="G28" s="59" t="s">
        <v>171</v>
      </c>
      <c r="H28" s="60">
        <v>1000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>
      <c r="A29" s="16"/>
      <c r="B29" s="16"/>
      <c r="C29" s="58">
        <v>43281</v>
      </c>
      <c r="D29" s="59" t="s">
        <v>168</v>
      </c>
      <c r="E29" s="59" t="s">
        <v>177</v>
      </c>
      <c r="F29" s="59" t="s">
        <v>178</v>
      </c>
      <c r="G29" s="59" t="s">
        <v>171</v>
      </c>
      <c r="H29" s="60">
        <v>1000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4">
      <c r="A30" s="16"/>
      <c r="B30" s="16"/>
      <c r="C30" s="58">
        <v>43281</v>
      </c>
      <c r="D30" s="59" t="s">
        <v>168</v>
      </c>
      <c r="E30" s="59" t="s">
        <v>179</v>
      </c>
      <c r="F30" s="59" t="s">
        <v>180</v>
      </c>
      <c r="G30" s="59" t="s">
        <v>171</v>
      </c>
      <c r="H30" s="60">
        <v>1000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4">
      <c r="A31" s="16"/>
      <c r="B31" s="16"/>
      <c r="C31" s="58">
        <v>43281</v>
      </c>
      <c r="D31" s="59" t="s">
        <v>168</v>
      </c>
      <c r="E31" s="59" t="s">
        <v>181</v>
      </c>
      <c r="F31" s="59" t="s">
        <v>180</v>
      </c>
      <c r="G31" s="59" t="s">
        <v>171</v>
      </c>
      <c r="H31" s="60">
        <v>1000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1:24">
      <c r="A32" s="16"/>
      <c r="B32" s="16"/>
      <c r="C32" s="58">
        <v>43281</v>
      </c>
      <c r="D32" s="59" t="s">
        <v>168</v>
      </c>
      <c r="E32" s="59" t="s">
        <v>182</v>
      </c>
      <c r="F32" s="59" t="s">
        <v>180</v>
      </c>
      <c r="G32" s="59" t="s">
        <v>171</v>
      </c>
      <c r="H32" s="60">
        <v>1000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1:24">
      <c r="A33" s="16"/>
      <c r="B33" s="16"/>
      <c r="C33" s="58">
        <v>43281</v>
      </c>
      <c r="D33" s="59" t="s">
        <v>168</v>
      </c>
      <c r="E33" s="59" t="s">
        <v>183</v>
      </c>
      <c r="F33" s="59" t="s">
        <v>180</v>
      </c>
      <c r="G33" s="59" t="s">
        <v>171</v>
      </c>
      <c r="H33" s="60">
        <v>1000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1:24">
      <c r="A34" s="16"/>
      <c r="B34" s="16"/>
      <c r="C34" s="58">
        <v>43281</v>
      </c>
      <c r="D34" s="59" t="s">
        <v>168</v>
      </c>
      <c r="E34" s="59" t="s">
        <v>184</v>
      </c>
      <c r="F34" s="59"/>
      <c r="G34" s="59" t="s">
        <v>171</v>
      </c>
      <c r="H34" s="60">
        <v>1000</v>
      </c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>
      <c r="A35" s="16"/>
      <c r="B35" s="16"/>
      <c r="C35" s="58">
        <v>43281</v>
      </c>
      <c r="D35" s="59" t="s">
        <v>168</v>
      </c>
      <c r="E35" s="59" t="s">
        <v>185</v>
      </c>
      <c r="F35" s="59" t="s">
        <v>186</v>
      </c>
      <c r="G35" s="59" t="s">
        <v>171</v>
      </c>
      <c r="H35" s="60">
        <v>1000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1:24">
      <c r="A36" s="16"/>
      <c r="B36" s="16"/>
      <c r="C36" s="58">
        <v>43281</v>
      </c>
      <c r="D36" s="59" t="s">
        <v>168</v>
      </c>
      <c r="E36" s="59" t="s">
        <v>187</v>
      </c>
      <c r="F36" s="59"/>
      <c r="G36" s="59" t="s">
        <v>171</v>
      </c>
      <c r="H36" s="60">
        <v>1000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pans="1:24">
      <c r="A37" s="16"/>
      <c r="B37" s="16"/>
      <c r="C37" s="58">
        <v>43281</v>
      </c>
      <c r="D37" s="59" t="s">
        <v>168</v>
      </c>
      <c r="E37" s="59" t="s">
        <v>188</v>
      </c>
      <c r="F37" s="59"/>
      <c r="G37" s="59" t="s">
        <v>171</v>
      </c>
      <c r="H37" s="60">
        <v>1000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1:24" ht="16" thickBot="1">
      <c r="A38" s="16"/>
      <c r="B38" s="16"/>
      <c r="C38" s="58">
        <v>43281</v>
      </c>
      <c r="D38" s="59" t="s">
        <v>189</v>
      </c>
      <c r="E38" s="59" t="s">
        <v>190</v>
      </c>
      <c r="F38" s="59" t="s">
        <v>191</v>
      </c>
      <c r="G38" s="59" t="s">
        <v>171</v>
      </c>
      <c r="H38" s="61">
        <v>1000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spans="1:24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1:24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spans="1:24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spans="1:24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</row>
    <row r="70" spans="1:24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1:24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spans="1:24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1:24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1:24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1:24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1:24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</row>
    <row r="77" spans="1:24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spans="1:24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</row>
    <row r="79" spans="1:24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spans="1:24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spans="1:24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spans="1:2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spans="1:24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spans="1:24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spans="1:24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spans="1:24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spans="1:24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spans="1:24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1:24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1:24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1:24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1:24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1:24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1:24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1:24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1:24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1:24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1:24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spans="1:24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</row>
    <row r="105" spans="1:24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</row>
    <row r="106" spans="1:24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</row>
    <row r="107" spans="1:24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</row>
    <row r="108" spans="1:24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spans="1:24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spans="1:24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1:24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spans="1:24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  <row r="113" spans="1:24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</row>
    <row r="114" spans="1:24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</row>
    <row r="115" spans="1:24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</row>
    <row r="116" spans="1:24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</row>
    <row r="117" spans="1:24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</row>
    <row r="118" spans="1:24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</row>
    <row r="119" spans="1:24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spans="1:24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  <row r="121" spans="1:24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</row>
    <row r="122" spans="1:24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</row>
    <row r="123" spans="1:24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</row>
    <row r="124" spans="1:24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</row>
    <row r="125" spans="1:24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</row>
    <row r="126" spans="1:24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</row>
    <row r="127" spans="1:24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</row>
    <row r="128" spans="1:24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</row>
    <row r="129" spans="1:24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</row>
    <row r="130" spans="1:24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</row>
    <row r="131" spans="1:24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</row>
    <row r="132" spans="1:24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</row>
    <row r="133" spans="1:24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</row>
    <row r="134" spans="1:24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</row>
    <row r="135" spans="1:24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</row>
    <row r="136" spans="1:24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</row>
    <row r="137" spans="1:24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</row>
    <row r="138" spans="1:24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</row>
    <row r="139" spans="1:24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</row>
    <row r="140" spans="1:24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</row>
    <row r="141" spans="1:24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</row>
    <row r="142" spans="1:24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</row>
    <row r="143" spans="1:2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</row>
    <row r="144" spans="1:24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</row>
    <row r="145" spans="1:24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</row>
    <row r="146" spans="1:24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</row>
    <row r="147" spans="1:24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</row>
    <row r="148" spans="1:24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</row>
    <row r="149" spans="1:24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</row>
    <row r="150" spans="1:24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</row>
    <row r="151" spans="1:24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</row>
    <row r="152" spans="1:24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</row>
    <row r="153" spans="1:24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</row>
    <row r="154" spans="1:24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</row>
    <row r="155" spans="1:24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</row>
    <row r="156" spans="1:24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</row>
    <row r="157" spans="1:24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</row>
    <row r="158" spans="1:24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</row>
    <row r="159" spans="1:24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</row>
    <row r="160" spans="1:24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</row>
    <row r="161" spans="1:24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</row>
    <row r="162" spans="1:24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</row>
    <row r="163" spans="1:24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</row>
    <row r="164" spans="1:2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</row>
    <row r="165" spans="1:24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</row>
    <row r="166" spans="1:24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</row>
    <row r="167" spans="1:24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</row>
    <row r="168" spans="1:24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</row>
    <row r="169" spans="1:24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</row>
    <row r="170" spans="1:24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</row>
    <row r="171" spans="1:24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</row>
    <row r="172" spans="1:24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</row>
    <row r="173" spans="1:24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</row>
    <row r="174" spans="1:24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</row>
    <row r="175" spans="1:24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</row>
    <row r="176" spans="1:24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</row>
    <row r="177" spans="1:24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</row>
    <row r="178" spans="1:24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</row>
    <row r="179" spans="1:24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</row>
    <row r="180" spans="1:24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</row>
    <row r="181" spans="1:24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</row>
    <row r="182" spans="1:24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</row>
    <row r="183" spans="1:24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</row>
    <row r="184" spans="1:24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</row>
    <row r="185" spans="1:24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</row>
    <row r="186" spans="1:24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</row>
    <row r="187" spans="1:24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</row>
    <row r="188" spans="1:24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</row>
    <row r="189" spans="1:24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</row>
    <row r="190" spans="1:24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</row>
    <row r="191" spans="1:24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</row>
    <row r="192" spans="1:24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</row>
    <row r="193" spans="1:24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</row>
    <row r="194" spans="1:24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</row>
    <row r="195" spans="1:24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</row>
    <row r="196" spans="1:24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</row>
    <row r="197" spans="1:24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</row>
    <row r="198" spans="1:24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</row>
    <row r="199" spans="1:24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</row>
    <row r="200" spans="1:24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</row>
    <row r="201" spans="1:24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</row>
    <row r="202" spans="1:24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</row>
    <row r="203" spans="1:24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</row>
    <row r="204" spans="1:2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</row>
    <row r="205" spans="1:24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</row>
    <row r="206" spans="1:24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</row>
    <row r="207" spans="1:24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</row>
    <row r="208" spans="1:24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</row>
    <row r="209" spans="1:24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</row>
    <row r="210" spans="1:24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</row>
    <row r="211" spans="1:24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</row>
    <row r="212" spans="1:24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</row>
    <row r="213" spans="1:24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</row>
    <row r="214" spans="1:24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</row>
    <row r="215" spans="1:24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</row>
    <row r="216" spans="1:24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</row>
    <row r="217" spans="1:24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</row>
    <row r="218" spans="1:24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</row>
    <row r="219" spans="1:24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</row>
    <row r="220" spans="1:24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</row>
    <row r="221" spans="1:24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</row>
    <row r="222" spans="1:24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</row>
    <row r="223" spans="1:24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</row>
    <row r="224" spans="1:24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</row>
    <row r="225" spans="1:24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</row>
    <row r="226" spans="1:24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</row>
    <row r="227" spans="1:24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</row>
    <row r="228" spans="1:24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</row>
    <row r="229" spans="1:24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</row>
    <row r="230" spans="1:24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</row>
    <row r="231" spans="1:24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</row>
    <row r="232" spans="1:24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</row>
    <row r="233" spans="1:24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</row>
    <row r="234" spans="1:24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</row>
    <row r="235" spans="1:24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</row>
    <row r="236" spans="1:24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  <row r="237" spans="1:24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</row>
    <row r="238" spans="1:24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</row>
    <row r="239" spans="1:24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</row>
    <row r="240" spans="1:24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</row>
    <row r="241" spans="1:24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</row>
    <row r="242" spans="1:24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</row>
    <row r="243" spans="1:24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</row>
    <row r="244" spans="1:24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</row>
    <row r="245" spans="1:24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</row>
    <row r="246" spans="1:24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</row>
    <row r="247" spans="1:24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</row>
    <row r="248" spans="1:24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</row>
    <row r="249" spans="1:24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</row>
    <row r="250" spans="1:24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</row>
    <row r="251" spans="1:24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</row>
    <row r="252" spans="1:24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</row>
    <row r="253" spans="1:24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</row>
    <row r="254" spans="1:24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</row>
    <row r="255" spans="1:24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</row>
    <row r="256" spans="1:24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</row>
    <row r="257" spans="1:24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</row>
    <row r="258" spans="1:24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</row>
    <row r="259" spans="1:24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</row>
    <row r="260" spans="1:24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</row>
    <row r="261" spans="1:24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</row>
    <row r="262" spans="1:24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</row>
    <row r="263" spans="1:24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</row>
    <row r="264" spans="1:24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</row>
    <row r="265" spans="1:24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</row>
    <row r="266" spans="1:24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</row>
    <row r="267" spans="1:24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</row>
    <row r="268" spans="1:24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</row>
    <row r="269" spans="1:24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</row>
    <row r="270" spans="1:24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</row>
    <row r="271" spans="1:24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</row>
    <row r="272" spans="1:24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</row>
    <row r="273" spans="1:24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</row>
    <row r="274" spans="1:24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</row>
    <row r="275" spans="1:24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</row>
    <row r="276" spans="1:24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</row>
    <row r="277" spans="1:24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</row>
    <row r="278" spans="1:24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</row>
    <row r="279" spans="1:24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</row>
    <row r="280" spans="1:24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</row>
    <row r="281" spans="1:24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</row>
    <row r="282" spans="1:24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</row>
    <row r="283" spans="1:24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</row>
    <row r="284" spans="1:24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</row>
    <row r="285" spans="1:24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</row>
    <row r="286" spans="1:24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</row>
    <row r="287" spans="1:24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</row>
    <row r="288" spans="1:24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</row>
    <row r="289" spans="1:24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</row>
    <row r="290" spans="1:24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</row>
    <row r="291" spans="1:24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</row>
    <row r="292" spans="1:24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</row>
    <row r="293" spans="1:24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</row>
    <row r="294" spans="1:24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</row>
    <row r="295" spans="1:24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</row>
    <row r="296" spans="1:24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</row>
    <row r="297" spans="1:24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</row>
    <row r="298" spans="1:24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</row>
    <row r="299" spans="1:24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</row>
    <row r="300" spans="1:24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</row>
    <row r="301" spans="1:24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</row>
    <row r="302" spans="1:24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</row>
    <row r="303" spans="1:24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</row>
    <row r="304" spans="1:24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</row>
    <row r="305" spans="1:24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</row>
    <row r="306" spans="1:24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</row>
    <row r="307" spans="1:24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</row>
    <row r="308" spans="1:24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</row>
    <row r="309" spans="1:24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</row>
    <row r="310" spans="1:24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</row>
    <row r="311" spans="1:24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</row>
    <row r="312" spans="1:24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</row>
    <row r="313" spans="1:24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</row>
    <row r="314" spans="1:24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</row>
    <row r="315" spans="1:24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</row>
    <row r="316" spans="1:24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</row>
    <row r="317" spans="1:24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</row>
    <row r="318" spans="1:24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</row>
    <row r="319" spans="1:24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</row>
    <row r="320" spans="1:24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</row>
    <row r="321" spans="1:24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</row>
    <row r="322" spans="1:24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</row>
    <row r="323" spans="1:24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</row>
    <row r="324" spans="1:24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</row>
    <row r="325" spans="1:24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</row>
    <row r="326" spans="1:24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</row>
    <row r="327" spans="1:24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</row>
    <row r="328" spans="1:24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</row>
    <row r="329" spans="1:24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</row>
    <row r="330" spans="1:24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</row>
    <row r="331" spans="1:24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</row>
    <row r="332" spans="1:24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</row>
    <row r="333" spans="1:24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</row>
    <row r="334" spans="1:24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</row>
    <row r="335" spans="1:24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</row>
    <row r="336" spans="1:24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</row>
    <row r="337" spans="1:24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</row>
    <row r="338" spans="1:24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</row>
    <row r="339" spans="1:24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</row>
    <row r="340" spans="1:24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</row>
    <row r="341" spans="1:24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</row>
    <row r="342" spans="1:24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</row>
    <row r="343" spans="1:24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</row>
    <row r="344" spans="1:24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</row>
    <row r="345" spans="1:24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</row>
    <row r="346" spans="1:24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</row>
    <row r="347" spans="1:24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</row>
    <row r="348" spans="1:24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</row>
    <row r="349" spans="1:24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</row>
    <row r="350" spans="1:24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</row>
    <row r="351" spans="1:24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</row>
    <row r="352" spans="1:24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</row>
    <row r="353" spans="1:24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</row>
    <row r="354" spans="1:24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</row>
    <row r="355" spans="1:24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</row>
    <row r="356" spans="1:24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</row>
    <row r="357" spans="1:24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</row>
    <row r="358" spans="1:24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</row>
    <row r="359" spans="1:24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</row>
    <row r="360" spans="1:24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</row>
    <row r="361" spans="1:24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</row>
    <row r="362" spans="1:24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</row>
    <row r="363" spans="1:24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</row>
    <row r="364" spans="1:24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</row>
    <row r="365" spans="1:24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</row>
    <row r="366" spans="1:24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</row>
    <row r="367" spans="1:24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</row>
    <row r="368" spans="1:24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</row>
    <row r="369" spans="1:24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</row>
    <row r="370" spans="1:24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</row>
    <row r="371" spans="1:24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</row>
    <row r="372" spans="1:24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</row>
    <row r="373" spans="1:24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</row>
    <row r="374" spans="1:24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</row>
    <row r="375" spans="1:24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</row>
    <row r="376" spans="1:24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</row>
    <row r="377" spans="1:24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</row>
    <row r="378" spans="1:24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</row>
    <row r="379" spans="1:24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</row>
    <row r="380" spans="1:24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</row>
    <row r="381" spans="1:24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</row>
    <row r="382" spans="1:24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</row>
    <row r="383" spans="1:24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</row>
    <row r="384" spans="1:24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</row>
    <row r="385" spans="1:24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</row>
    <row r="386" spans="1:24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</row>
    <row r="387" spans="1:24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</row>
    <row r="388" spans="1:24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</row>
    <row r="389" spans="1:24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</row>
    <row r="390" spans="1:24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</row>
    <row r="391" spans="1:24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</row>
    <row r="392" spans="1:24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</row>
    <row r="393" spans="1:24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</row>
    <row r="394" spans="1:24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</row>
    <row r="395" spans="1:24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</row>
    <row r="396" spans="1:24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</row>
    <row r="397" spans="1:24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</row>
    <row r="398" spans="1:24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</row>
    <row r="399" spans="1:24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</row>
    <row r="400" spans="1:24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</row>
    <row r="401" spans="1:24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</row>
    <row r="402" spans="1:24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</row>
    <row r="403" spans="1:24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</row>
    <row r="404" spans="1:24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</row>
    <row r="405" spans="1:24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</row>
    <row r="406" spans="1:24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</row>
    <row r="407" spans="1:24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</row>
    <row r="408" spans="1:24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</row>
    <row r="409" spans="1:24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</row>
    <row r="410" spans="1:24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</row>
    <row r="411" spans="1:24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</row>
    <row r="412" spans="1:24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</row>
    <row r="413" spans="1:24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</row>
    <row r="414" spans="1:24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</row>
    <row r="415" spans="1:24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</row>
    <row r="416" spans="1:24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</row>
    <row r="417" spans="1:24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</row>
    <row r="418" spans="1:24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</row>
    <row r="419" spans="1:24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</row>
    <row r="420" spans="1:24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</row>
    <row r="421" spans="1:24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</row>
    <row r="422" spans="1:24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</row>
    <row r="423" spans="1:24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</row>
    <row r="424" spans="1:24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</row>
    <row r="425" spans="1:24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</row>
    <row r="426" spans="1:24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</row>
    <row r="427" spans="1:24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</row>
    <row r="428" spans="1:24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</row>
    <row r="429" spans="1:24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</row>
    <row r="430" spans="1:24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</row>
    <row r="431" spans="1:24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</row>
    <row r="432" spans="1:24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</row>
    <row r="433" spans="1:24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</row>
    <row r="434" spans="1:24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</row>
    <row r="435" spans="1:24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</row>
    <row r="436" spans="1:24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</row>
    <row r="437" spans="1:24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</row>
    <row r="438" spans="1:24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</row>
    <row r="439" spans="1:24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</row>
    <row r="440" spans="1:24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</row>
    <row r="441" spans="1:24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</row>
    <row r="442" spans="1:24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</row>
    <row r="443" spans="1:24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</row>
    <row r="444" spans="1:24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</row>
    <row r="445" spans="1:24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</row>
    <row r="446" spans="1:24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</row>
    <row r="447" spans="1:24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</row>
    <row r="448" spans="1:24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</row>
    <row r="449" spans="1:24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</row>
    <row r="450" spans="1:24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</row>
    <row r="451" spans="1:24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</row>
    <row r="452" spans="1:24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</row>
    <row r="453" spans="1:24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</row>
    <row r="454" spans="1:24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</row>
    <row r="455" spans="1:24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</row>
    <row r="456" spans="1:24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</row>
    <row r="457" spans="1:24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</row>
    <row r="458" spans="1:24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</row>
    <row r="459" spans="1:24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</row>
    <row r="460" spans="1:24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</row>
    <row r="461" spans="1:24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</row>
    <row r="462" spans="1:24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</row>
    <row r="463" spans="1:24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</row>
    <row r="464" spans="1:24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</row>
    <row r="465" spans="1:24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</row>
    <row r="466" spans="1:24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</row>
    <row r="467" spans="1:24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</row>
    <row r="468" spans="1:24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</row>
    <row r="469" spans="1:24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</row>
    <row r="470" spans="1:24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</row>
    <row r="471" spans="1:24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</row>
    <row r="472" spans="1:24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</row>
    <row r="473" spans="1:24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</row>
    <row r="474" spans="1:24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</row>
    <row r="475" spans="1:24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</row>
    <row r="476" spans="1:24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</row>
    <row r="477" spans="1:24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</row>
    <row r="478" spans="1:24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</row>
    <row r="479" spans="1:24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</row>
    <row r="480" spans="1:24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</row>
    <row r="481" spans="1:24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</row>
    <row r="482" spans="1:24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</row>
    <row r="483" spans="1:24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</row>
    <row r="484" spans="1:24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</row>
    <row r="485" spans="1:24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</row>
    <row r="486" spans="1:24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</row>
    <row r="487" spans="1:24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</row>
    <row r="488" spans="1:24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</row>
    <row r="489" spans="1:24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</row>
    <row r="490" spans="1:24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</row>
    <row r="491" spans="1:24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</row>
    <row r="492" spans="1:24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</row>
    <row r="493" spans="1:24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</row>
    <row r="494" spans="1:24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</row>
    <row r="495" spans="1:24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</row>
    <row r="496" spans="1:24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</row>
    <row r="497" spans="1:24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</row>
    <row r="498" spans="1:24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</row>
    <row r="499" spans="1:24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</row>
    <row r="500" spans="1:24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</row>
    <row r="501" spans="1:24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</row>
    <row r="502" spans="1:24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</row>
    <row r="503" spans="1:24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</row>
    <row r="504" spans="1:24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</row>
    <row r="505" spans="1:24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</row>
    <row r="506" spans="1:24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</row>
    <row r="507" spans="1:24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</row>
    <row r="508" spans="1:24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</row>
    <row r="509" spans="1:24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</row>
    <row r="510" spans="1:24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</row>
    <row r="511" spans="1:24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</row>
    <row r="512" spans="1:24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</row>
    <row r="513" spans="1:24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</row>
    <row r="514" spans="1:24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</row>
    <row r="515" spans="1:24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</row>
    <row r="516" spans="1:24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</row>
    <row r="517" spans="1:24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</row>
    <row r="518" spans="1:24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</row>
    <row r="519" spans="1:24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</row>
    <row r="520" spans="1:24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</row>
    <row r="521" spans="1:24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</row>
    <row r="522" spans="1:24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</row>
    <row r="523" spans="1:24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</row>
    <row r="524" spans="1:24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</row>
    <row r="525" spans="1:24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</row>
    <row r="526" spans="1:24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</row>
    <row r="527" spans="1:24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</row>
    <row r="528" spans="1:24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</row>
    <row r="529" spans="1:24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</row>
    <row r="530" spans="1:24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</row>
    <row r="531" spans="1:24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</row>
    <row r="532" spans="1:24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</row>
    <row r="533" spans="1:24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</row>
    <row r="534" spans="1:24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</row>
    <row r="535" spans="1:24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</row>
    <row r="536" spans="1:24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</row>
    <row r="537" spans="1:24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</row>
    <row r="538" spans="1:24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</row>
    <row r="539" spans="1:24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</row>
    <row r="540" spans="1:24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</row>
    <row r="541" spans="1:24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</row>
    <row r="542" spans="1:24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</row>
    <row r="543" spans="1:24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</row>
    <row r="544" spans="1:24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</row>
    <row r="545" spans="1:24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</row>
    <row r="546" spans="1:24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</row>
    <row r="547" spans="1:24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</row>
    <row r="548" spans="1:24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</row>
    <row r="549" spans="1:24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</row>
    <row r="550" spans="1:24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</row>
    <row r="551" spans="1:24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</row>
    <row r="552" spans="1:24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</row>
    <row r="553" spans="1:24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</row>
    <row r="554" spans="1:24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</row>
    <row r="555" spans="1:24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</row>
    <row r="556" spans="1:24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</row>
    <row r="557" spans="1:24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</row>
    <row r="558" spans="1:24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</row>
    <row r="559" spans="1:24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</row>
    <row r="560" spans="1:24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</row>
    <row r="561" spans="1:24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</row>
    <row r="562" spans="1:24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</row>
    <row r="563" spans="1:24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</row>
    <row r="564" spans="1:24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</row>
    <row r="565" spans="1:24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</row>
    <row r="566" spans="1:24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</row>
    <row r="567" spans="1:24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</row>
    <row r="568" spans="1:24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</row>
    <row r="569" spans="1:24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</row>
    <row r="570" spans="1:24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</row>
    <row r="571" spans="1:24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</row>
    <row r="572" spans="1:24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</row>
    <row r="573" spans="1:24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</row>
    <row r="574" spans="1:24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</row>
    <row r="575" spans="1:24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</row>
    <row r="576" spans="1:24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</row>
    <row r="577" spans="1:24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</row>
    <row r="578" spans="1:24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</row>
    <row r="579" spans="1:24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</row>
    <row r="580" spans="1:24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</row>
    <row r="581" spans="1:24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</row>
    <row r="582" spans="1:24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</row>
    <row r="583" spans="1:24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</row>
    <row r="584" spans="1:24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</row>
    <row r="585" spans="1:24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</row>
    <row r="586" spans="1:24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</row>
    <row r="587" spans="1:24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</row>
    <row r="588" spans="1:24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</row>
    <row r="589" spans="1:24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</row>
    <row r="590" spans="1:24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</row>
    <row r="591" spans="1:24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</row>
    <row r="592" spans="1:24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</row>
    <row r="593" spans="1:24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</row>
    <row r="594" spans="1:24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</row>
    <row r="595" spans="1:24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</row>
    <row r="596" spans="1:24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</row>
    <row r="597" spans="1:24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</row>
    <row r="598" spans="1:24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</row>
    <row r="599" spans="1:24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</row>
    <row r="600" spans="1:24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</row>
    <row r="601" spans="1:24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</row>
    <row r="602" spans="1:24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</row>
    <row r="603" spans="1:24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</row>
    <row r="604" spans="1:24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</row>
    <row r="605" spans="1:24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</row>
    <row r="606" spans="1:24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</row>
    <row r="607" spans="1:24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</row>
    <row r="608" spans="1:24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</row>
    <row r="609" spans="1:24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</row>
    <row r="610" spans="1:24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</row>
    <row r="611" spans="1:24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</row>
    <row r="612" spans="1:24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</row>
    <row r="613" spans="1:24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</row>
    <row r="614" spans="1:24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</row>
    <row r="615" spans="1:24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</row>
    <row r="616" spans="1:24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</row>
    <row r="617" spans="1:24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</row>
    <row r="618" spans="1:24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</row>
    <row r="619" spans="1:24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</row>
    <row r="620" spans="1:24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</row>
    <row r="621" spans="1:24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</row>
    <row r="622" spans="1:24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</row>
    <row r="623" spans="1:24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</row>
    <row r="624" spans="1:24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</row>
    <row r="625" spans="1:24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</row>
    <row r="626" spans="1:24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</row>
    <row r="627" spans="1:24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</row>
    <row r="628" spans="1:24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</row>
    <row r="629" spans="1:24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</row>
    <row r="630" spans="1:24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</row>
    <row r="631" spans="1:24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</row>
    <row r="632" spans="1:24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</row>
    <row r="633" spans="1:24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</row>
    <row r="634" spans="1:24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</row>
    <row r="635" spans="1:24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</row>
    <row r="636" spans="1:24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</row>
    <row r="637" spans="1:24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</row>
    <row r="638" spans="1:24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</row>
    <row r="639" spans="1:24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</row>
    <row r="640" spans="1:24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</row>
    <row r="641" spans="1:24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</row>
    <row r="642" spans="1:24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</row>
    <row r="643" spans="1:24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</row>
    <row r="644" spans="1:24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</row>
    <row r="645" spans="1:24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</row>
    <row r="646" spans="1:24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</row>
    <row r="647" spans="1:24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</row>
    <row r="648" spans="1:24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</row>
    <row r="649" spans="1:24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</row>
    <row r="650" spans="1:24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</row>
    <row r="651" spans="1:24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</row>
    <row r="652" spans="1:24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</row>
    <row r="653" spans="1:24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</row>
    <row r="654" spans="1:24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</row>
    <row r="655" spans="1:24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</row>
    <row r="656" spans="1:24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</row>
    <row r="657" spans="1:24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</row>
    <row r="658" spans="1:24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</row>
    <row r="659" spans="1:24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</row>
    <row r="660" spans="1:24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</row>
    <row r="661" spans="1:24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</row>
    <row r="662" spans="1:24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</row>
    <row r="663" spans="1:24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</row>
    <row r="664" spans="1:24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</row>
    <row r="665" spans="1:24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</row>
    <row r="666" spans="1:24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</row>
    <row r="667" spans="1:24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</row>
    <row r="668" spans="1:24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</row>
    <row r="669" spans="1:24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</row>
    <row r="670" spans="1:24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</row>
    <row r="671" spans="1:24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</row>
    <row r="672" spans="1:24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</row>
    <row r="673" spans="1:24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</row>
    <row r="674" spans="1:24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</row>
    <row r="675" spans="1:24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</row>
    <row r="676" spans="1:24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</row>
    <row r="677" spans="1:24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</row>
    <row r="678" spans="1:24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</row>
    <row r="679" spans="1:24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</row>
    <row r="680" spans="1:24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</row>
    <row r="681" spans="1:24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</row>
    <row r="682" spans="1:24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</row>
    <row r="683" spans="1:24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</row>
    <row r="684" spans="1:24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</row>
    <row r="685" spans="1:24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</row>
    <row r="686" spans="1:24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</row>
    <row r="687" spans="1:24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</row>
    <row r="688" spans="1:24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</row>
    <row r="689" spans="1:24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</row>
    <row r="690" spans="1:24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</row>
    <row r="691" spans="1:24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</row>
    <row r="692" spans="1:24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</row>
    <row r="693" spans="1:24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</row>
    <row r="694" spans="1:24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</row>
    <row r="695" spans="1:24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</row>
    <row r="696" spans="1:24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</row>
    <row r="697" spans="1:24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</row>
    <row r="698" spans="1:24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</row>
    <row r="699" spans="1:24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</row>
    <row r="700" spans="1:24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</row>
    <row r="701" spans="1:24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</row>
    <row r="702" spans="1:24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</row>
    <row r="703" spans="1:24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</row>
    <row r="704" spans="1:24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</row>
    <row r="705" spans="1:24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</row>
    <row r="706" spans="1:24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</row>
    <row r="707" spans="1:24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</row>
    <row r="708" spans="1:24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</row>
    <row r="709" spans="1:24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</row>
    <row r="710" spans="1:24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</row>
    <row r="711" spans="1:24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</row>
    <row r="712" spans="1:24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</row>
    <row r="713" spans="1:24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</row>
    <row r="714" spans="1:24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</row>
    <row r="715" spans="1:24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</row>
    <row r="716" spans="1:24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</row>
    <row r="717" spans="1:24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</row>
    <row r="718" spans="1:24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</row>
    <row r="719" spans="1:24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</row>
    <row r="720" spans="1:24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</row>
    <row r="721" spans="1:24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</row>
    <row r="722" spans="1:24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</row>
    <row r="723" spans="1:24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</row>
    <row r="724" spans="1:24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</row>
    <row r="725" spans="1:24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</row>
    <row r="726" spans="1:24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</row>
    <row r="727" spans="1:24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</row>
    <row r="728" spans="1:24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</row>
    <row r="729" spans="1:24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</row>
    <row r="730" spans="1:24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</row>
    <row r="731" spans="1:24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</row>
    <row r="732" spans="1:24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</row>
    <row r="733" spans="1:24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</row>
    <row r="734" spans="1:24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</row>
    <row r="735" spans="1:24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</row>
    <row r="736" spans="1:24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</row>
    <row r="737" spans="1:24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</row>
    <row r="738" spans="1:24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</row>
    <row r="739" spans="1:24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</row>
    <row r="740" spans="1:24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</row>
    <row r="741" spans="1:24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</row>
    <row r="742" spans="1:24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</row>
    <row r="743" spans="1:24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</row>
    <row r="744" spans="1:24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</row>
    <row r="745" spans="1:24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</row>
    <row r="746" spans="1:24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</row>
    <row r="747" spans="1:24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</row>
    <row r="748" spans="1:24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</row>
    <row r="749" spans="1:24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</row>
    <row r="750" spans="1:24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</row>
    <row r="751" spans="1:24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</row>
    <row r="752" spans="1:24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</row>
    <row r="753" spans="1:24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</row>
    <row r="754" spans="1:24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</row>
    <row r="755" spans="1:24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</row>
    <row r="756" spans="1:24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</row>
    <row r="757" spans="1:24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</row>
    <row r="758" spans="1:24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</row>
    <row r="759" spans="1:24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</row>
    <row r="760" spans="1:24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</row>
    <row r="761" spans="1:24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</row>
    <row r="762" spans="1:24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</row>
    <row r="763" spans="1:24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</row>
    <row r="764" spans="1:24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</row>
    <row r="765" spans="1:24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</row>
    <row r="766" spans="1:24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</row>
    <row r="767" spans="1:24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</row>
    <row r="768" spans="1:24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</row>
    <row r="769" spans="1:24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</row>
    <row r="770" spans="1:24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</row>
    <row r="771" spans="1:24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</row>
    <row r="772" spans="1:24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</row>
    <row r="773" spans="1:24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</row>
    <row r="774" spans="1:24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</row>
    <row r="775" spans="1:24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</row>
    <row r="776" spans="1:24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</row>
    <row r="777" spans="1:24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</row>
    <row r="778" spans="1:24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</row>
    <row r="779" spans="1:24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</row>
    <row r="780" spans="1:24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</row>
    <row r="781" spans="1:24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</row>
    <row r="782" spans="1:24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</row>
    <row r="783" spans="1:24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</row>
    <row r="784" spans="1:24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</row>
    <row r="785" spans="1:24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</row>
    <row r="786" spans="1:24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</row>
    <row r="787" spans="1:24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</row>
    <row r="788" spans="1:24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</row>
    <row r="789" spans="1:24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</row>
    <row r="790" spans="1:24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</row>
    <row r="791" spans="1:24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</row>
    <row r="792" spans="1:24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</row>
    <row r="793" spans="1:24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</row>
    <row r="794" spans="1:24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</row>
    <row r="795" spans="1:24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</row>
    <row r="796" spans="1:24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</row>
    <row r="797" spans="1:24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</row>
    <row r="798" spans="1:24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</row>
    <row r="799" spans="1:24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</row>
    <row r="800" spans="1:24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</row>
    <row r="801" spans="1:24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</row>
    <row r="802" spans="1:24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</row>
    <row r="803" spans="1:24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</row>
    <row r="804" spans="1:24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</row>
    <row r="805" spans="1:24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</row>
    <row r="806" spans="1:24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</row>
    <row r="807" spans="1:24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</row>
    <row r="808" spans="1:24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</row>
    <row r="809" spans="1:24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</row>
    <row r="810" spans="1:24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</row>
    <row r="811" spans="1:24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</row>
    <row r="812" spans="1:24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</row>
    <row r="813" spans="1:24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</row>
    <row r="814" spans="1:24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</row>
    <row r="815" spans="1:24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</row>
    <row r="816" spans="1:24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</row>
    <row r="817" spans="1:24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</row>
    <row r="818" spans="1:24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</row>
    <row r="819" spans="1:24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</row>
    <row r="820" spans="1:24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</row>
    <row r="821" spans="1:24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</row>
    <row r="822" spans="1:24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</row>
    <row r="823" spans="1:24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</row>
    <row r="824" spans="1:24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</row>
    <row r="825" spans="1:24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</row>
    <row r="826" spans="1:24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</row>
    <row r="827" spans="1:24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</row>
    <row r="828" spans="1:24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</row>
    <row r="829" spans="1:24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</row>
    <row r="830" spans="1:24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</row>
    <row r="831" spans="1:24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</row>
    <row r="832" spans="1:24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</row>
    <row r="833" spans="1:24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</row>
    <row r="834" spans="1:24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</row>
    <row r="835" spans="1:24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</row>
    <row r="836" spans="1:24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</row>
    <row r="837" spans="1:24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</row>
    <row r="838" spans="1:24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</row>
    <row r="839" spans="1:24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</row>
    <row r="840" spans="1:24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</row>
    <row r="841" spans="1:24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</row>
    <row r="842" spans="1:24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</row>
    <row r="843" spans="1:24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</row>
    <row r="844" spans="1:24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</row>
    <row r="845" spans="1:24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</row>
    <row r="846" spans="1:24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</row>
    <row r="847" spans="1:24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</row>
    <row r="848" spans="1:24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</row>
    <row r="849" spans="1:24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</row>
    <row r="850" spans="1:24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</row>
    <row r="851" spans="1:24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</row>
    <row r="852" spans="1:24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</row>
    <row r="853" spans="1:24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</row>
    <row r="854" spans="1:24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</row>
    <row r="855" spans="1:24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</row>
    <row r="856" spans="1:24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</row>
    <row r="857" spans="1:24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</row>
    <row r="858" spans="1:24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</row>
    <row r="859" spans="1:24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</row>
    <row r="860" spans="1:24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</row>
    <row r="861" spans="1:24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</row>
    <row r="862" spans="1:24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</row>
    <row r="863" spans="1:24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</row>
    <row r="864" spans="1:24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</row>
    <row r="865" spans="1:24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</row>
    <row r="866" spans="1:24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</row>
    <row r="867" spans="1:24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</row>
    <row r="868" spans="1:24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</row>
    <row r="869" spans="1:24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</row>
    <row r="870" spans="1:24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</row>
    <row r="871" spans="1:24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</row>
    <row r="872" spans="1:24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</row>
    <row r="873" spans="1:24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</row>
    <row r="874" spans="1:24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</row>
    <row r="875" spans="1:24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</row>
    <row r="876" spans="1:24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</row>
    <row r="877" spans="1:24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</row>
    <row r="878" spans="1:24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</row>
    <row r="879" spans="1:24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</row>
    <row r="880" spans="1:24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</row>
    <row r="881" spans="1:24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</row>
    <row r="882" spans="1:24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</row>
    <row r="883" spans="1:24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</row>
    <row r="884" spans="1:24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</row>
    <row r="885" spans="1:24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</row>
    <row r="886" spans="1:24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</row>
    <row r="887" spans="1:24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</row>
    <row r="888" spans="1:24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</row>
    <row r="889" spans="1:24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</row>
    <row r="890" spans="1:24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</row>
    <row r="891" spans="1:24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</row>
    <row r="892" spans="1:24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</row>
    <row r="893" spans="1:24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</row>
    <row r="894" spans="1:24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</row>
    <row r="895" spans="1:24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</row>
    <row r="896" spans="1:24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</row>
    <row r="897" spans="1:24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</row>
    <row r="898" spans="1:24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</row>
    <row r="899" spans="1:24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</row>
    <row r="900" spans="1:24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</row>
    <row r="901" spans="1:24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</row>
    <row r="902" spans="1:24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</row>
    <row r="903" spans="1:24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</row>
    <row r="904" spans="1:24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</row>
    <row r="905" spans="1:24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</row>
    <row r="906" spans="1:24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</row>
    <row r="907" spans="1:24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</row>
    <row r="908" spans="1:24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</row>
    <row r="909" spans="1:24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</row>
    <row r="910" spans="1:24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</row>
    <row r="911" spans="1:24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</row>
    <row r="912" spans="1:24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</row>
    <row r="913" spans="1:24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</row>
    <row r="914" spans="1:24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</row>
    <row r="915" spans="1:24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</row>
    <row r="916" spans="1:24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</row>
    <row r="917" spans="1:24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</row>
    <row r="918" spans="1:24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</row>
    <row r="919" spans="1:24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</row>
    <row r="920" spans="1:24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</row>
    <row r="921" spans="1:24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</row>
    <row r="922" spans="1:24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</row>
    <row r="923" spans="1:24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</row>
    <row r="924" spans="1:24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</row>
    <row r="925" spans="1:24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</row>
    <row r="926" spans="1:24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</row>
    <row r="927" spans="1:24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</row>
    <row r="928" spans="1:24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</row>
    <row r="929" spans="1:24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</row>
    <row r="930" spans="1:24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</row>
    <row r="931" spans="1:24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</row>
    <row r="932" spans="1:24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</row>
    <row r="933" spans="1:24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</row>
    <row r="934" spans="1:24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</row>
    <row r="935" spans="1:24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</row>
    <row r="936" spans="1:24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</row>
    <row r="937" spans="1:24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</row>
    <row r="938" spans="1:24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</row>
    <row r="939" spans="1:24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</row>
    <row r="940" spans="1:24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</row>
    <row r="941" spans="1:24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</row>
    <row r="942" spans="1:24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</row>
    <row r="943" spans="1:24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</row>
    <row r="944" spans="1:24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</row>
    <row r="945" spans="1:24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</row>
    <row r="946" spans="1:24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</row>
    <row r="947" spans="1:24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</row>
    <row r="948" spans="1:24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</row>
    <row r="949" spans="1:24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</row>
    <row r="950" spans="1:24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</row>
    <row r="951" spans="1:24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</row>
    <row r="952" spans="1:24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</row>
    <row r="953" spans="1:24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</row>
    <row r="954" spans="1:24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</row>
    <row r="955" spans="1:24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</row>
    <row r="956" spans="1:24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</row>
    <row r="957" spans="1:24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</row>
    <row r="958" spans="1:24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</row>
    <row r="959" spans="1:24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</row>
    <row r="960" spans="1:24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</row>
    <row r="961" spans="1:24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</row>
    <row r="962" spans="1:24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</row>
    <row r="963" spans="1:24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</row>
    <row r="964" spans="1:24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</row>
    <row r="965" spans="1:24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</row>
    <row r="966" spans="1:24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</row>
    <row r="967" spans="1:24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</row>
    <row r="968" spans="1:24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</row>
    <row r="969" spans="1:24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</row>
    <row r="970" spans="1:24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</row>
    <row r="971" spans="1:24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</row>
    <row r="972" spans="1:24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</row>
    <row r="973" spans="1:24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</row>
    <row r="974" spans="1:24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</row>
    <row r="975" spans="1:24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</row>
  </sheetData>
  <mergeCells count="1">
    <mergeCell ref="D10:E10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9"/>
  <sheetViews>
    <sheetView workbookViewId="0">
      <selection activeCell="H16" sqref="H16"/>
    </sheetView>
  </sheetViews>
  <sheetFormatPr baseColWidth="10" defaultColWidth="8.83203125" defaultRowHeight="15" x14ac:dyDescent="0"/>
  <cols>
    <col min="6" max="6" width="11.1640625" customWidth="1"/>
    <col min="7" max="7" width="9.33203125" bestFit="1" customWidth="1"/>
  </cols>
  <sheetData>
    <row r="4" spans="1:9">
      <c r="A4" s="7" t="s">
        <v>0</v>
      </c>
      <c r="B4" s="7"/>
      <c r="F4" t="s">
        <v>35</v>
      </c>
      <c r="G4" s="8" t="s">
        <v>36</v>
      </c>
    </row>
    <row r="5" spans="1:9">
      <c r="A5" s="7"/>
      <c r="B5" s="7"/>
      <c r="C5" t="s">
        <v>62</v>
      </c>
      <c r="F5" s="9">
        <v>10000</v>
      </c>
      <c r="G5" s="9">
        <v>10000</v>
      </c>
    </row>
    <row r="6" spans="1:9">
      <c r="A6" s="7"/>
      <c r="B6" s="7"/>
    </row>
    <row r="7" spans="1:9">
      <c r="C7" t="s">
        <v>63</v>
      </c>
    </row>
    <row r="8" spans="1:9">
      <c r="D8" t="s">
        <v>64</v>
      </c>
      <c r="F8" s="9">
        <v>10000</v>
      </c>
      <c r="G8" s="10">
        <v>0</v>
      </c>
      <c r="I8" t="s">
        <v>65</v>
      </c>
    </row>
    <row r="9" spans="1:9">
      <c r="D9" t="s">
        <v>107</v>
      </c>
      <c r="F9" s="9">
        <v>1000</v>
      </c>
      <c r="G9" s="10">
        <v>0</v>
      </c>
      <c r="I9" t="s">
        <v>108</v>
      </c>
    </row>
    <row r="10" spans="1:9">
      <c r="D10" t="s">
        <v>110</v>
      </c>
      <c r="F10" s="9">
        <v>400</v>
      </c>
      <c r="G10" s="10">
        <v>400</v>
      </c>
      <c r="I10" t="s">
        <v>112</v>
      </c>
    </row>
    <row r="12" spans="1:9">
      <c r="C12" t="s">
        <v>66</v>
      </c>
    </row>
    <row r="13" spans="1:9">
      <c r="D13" t="s">
        <v>83</v>
      </c>
      <c r="F13" s="11">
        <v>1250</v>
      </c>
      <c r="G13" s="12">
        <v>450</v>
      </c>
      <c r="I13" s="11"/>
    </row>
    <row r="14" spans="1:9">
      <c r="D14" t="s">
        <v>84</v>
      </c>
      <c r="F14" s="11">
        <v>5000</v>
      </c>
      <c r="G14">
        <v>0</v>
      </c>
      <c r="I14" s="11" t="s">
        <v>85</v>
      </c>
    </row>
    <row r="15" spans="1:9">
      <c r="F15" s="11"/>
      <c r="I15" s="11"/>
    </row>
    <row r="16" spans="1:9">
      <c r="C16" t="s">
        <v>57</v>
      </c>
    </row>
    <row r="17" spans="1:9">
      <c r="D17" t="s">
        <v>78</v>
      </c>
    </row>
    <row r="19" spans="1:9">
      <c r="A19" s="7" t="s">
        <v>5</v>
      </c>
      <c r="B19" s="7"/>
      <c r="F19" s="9">
        <f>SUM(F5:F17)</f>
        <v>27650</v>
      </c>
      <c r="G19" s="9">
        <f>SUM(G5:G17)</f>
        <v>10850</v>
      </c>
    </row>
    <row r="22" spans="1:9">
      <c r="A22" t="s">
        <v>67</v>
      </c>
    </row>
    <row r="23" spans="1:9" s="13" customFormat="1">
      <c r="B23" s="13">
        <v>1715750</v>
      </c>
      <c r="C23" s="13" t="s">
        <v>68</v>
      </c>
      <c r="F23" s="13">
        <v>5000</v>
      </c>
      <c r="G23" s="13">
        <v>0</v>
      </c>
      <c r="I23" s="13" t="s">
        <v>69</v>
      </c>
    </row>
    <row r="24" spans="1:9" s="13" customFormat="1">
      <c r="B24" s="13">
        <v>1715751</v>
      </c>
      <c r="C24" s="13" t="s">
        <v>70</v>
      </c>
      <c r="F24" s="13">
        <v>1000</v>
      </c>
      <c r="G24" s="13">
        <v>0</v>
      </c>
      <c r="I24" s="13" t="s">
        <v>71</v>
      </c>
    </row>
    <row r="27" spans="1:9">
      <c r="B27">
        <v>1715701</v>
      </c>
      <c r="C27" t="s">
        <v>72</v>
      </c>
      <c r="F27">
        <f>0.07*(F19-F5)</f>
        <v>1235.5000000000002</v>
      </c>
      <c r="G27">
        <f>0.07*(G19-G5)</f>
        <v>59.500000000000007</v>
      </c>
    </row>
    <row r="28" spans="1:9">
      <c r="B28">
        <v>1715709</v>
      </c>
      <c r="C28" t="s">
        <v>73</v>
      </c>
    </row>
    <row r="29" spans="1:9">
      <c r="B29">
        <v>1715766</v>
      </c>
      <c r="C29" t="s">
        <v>74</v>
      </c>
      <c r="I29" t="s">
        <v>111</v>
      </c>
    </row>
    <row r="30" spans="1:9">
      <c r="B30">
        <v>1715769</v>
      </c>
      <c r="C30" t="s">
        <v>75</v>
      </c>
      <c r="F30" s="12">
        <f>0.03*F13</f>
        <v>37.5</v>
      </c>
      <c r="G30" s="12">
        <f>0.03*G13</f>
        <v>13.5</v>
      </c>
    </row>
    <row r="32" spans="1:9">
      <c r="B32">
        <v>1715775</v>
      </c>
      <c r="C32" t="s">
        <v>99</v>
      </c>
      <c r="F32">
        <v>0</v>
      </c>
      <c r="G32">
        <v>0</v>
      </c>
      <c r="I32" t="s">
        <v>149</v>
      </c>
    </row>
    <row r="33" spans="1:10">
      <c r="B33">
        <v>1715773</v>
      </c>
      <c r="C33" t="s">
        <v>76</v>
      </c>
      <c r="F33">
        <v>800</v>
      </c>
      <c r="G33">
        <v>800</v>
      </c>
      <c r="I33" t="s">
        <v>161</v>
      </c>
    </row>
    <row r="34" spans="1:10">
      <c r="B34">
        <v>1715714</v>
      </c>
      <c r="C34" t="s">
        <v>80</v>
      </c>
      <c r="F34" s="9">
        <v>10000</v>
      </c>
      <c r="G34">
        <f>SUM(H35:H40)</f>
        <v>3091</v>
      </c>
      <c r="I34" s="8" t="s">
        <v>81</v>
      </c>
      <c r="J34" s="8" t="s">
        <v>82</v>
      </c>
    </row>
    <row r="35" spans="1:10">
      <c r="F35" s="9"/>
      <c r="H35">
        <v>300</v>
      </c>
      <c r="I35" s="8" t="s">
        <v>151</v>
      </c>
      <c r="J35" s="8" t="s">
        <v>150</v>
      </c>
    </row>
    <row r="36" spans="1:10">
      <c r="F36" s="9"/>
      <c r="H36">
        <v>150</v>
      </c>
      <c r="I36" s="8" t="s">
        <v>147</v>
      </c>
      <c r="J36" s="8" t="s">
        <v>148</v>
      </c>
    </row>
    <row r="37" spans="1:10">
      <c r="H37">
        <v>650</v>
      </c>
      <c r="I37" s="8" t="s">
        <v>127</v>
      </c>
      <c r="J37" s="8" t="s">
        <v>128</v>
      </c>
    </row>
    <row r="38" spans="1:10">
      <c r="H38">
        <v>650</v>
      </c>
      <c r="I38" s="8" t="s">
        <v>129</v>
      </c>
      <c r="J38" s="8" t="s">
        <v>130</v>
      </c>
    </row>
    <row r="39" spans="1:10">
      <c r="H39">
        <v>491</v>
      </c>
      <c r="I39" s="8" t="s">
        <v>131</v>
      </c>
      <c r="J39" s="8" t="s">
        <v>132</v>
      </c>
    </row>
    <row r="40" spans="1:10">
      <c r="H40">
        <v>850</v>
      </c>
      <c r="I40" s="8" t="s">
        <v>162</v>
      </c>
      <c r="J40" s="8" t="s">
        <v>163</v>
      </c>
    </row>
    <row r="41" spans="1:10">
      <c r="I41" s="8"/>
      <c r="J41" s="8"/>
    </row>
    <row r="42" spans="1:10">
      <c r="B42">
        <v>1715744</v>
      </c>
      <c r="C42" t="s">
        <v>79</v>
      </c>
      <c r="F42">
        <f>I42*J42</f>
        <v>3000</v>
      </c>
      <c r="G42">
        <v>1767</v>
      </c>
      <c r="I42">
        <v>30</v>
      </c>
      <c r="J42">
        <v>100</v>
      </c>
    </row>
    <row r="45" spans="1:10">
      <c r="A45" t="s">
        <v>55</v>
      </c>
      <c r="F45">
        <f>SUM(F23:F42)</f>
        <v>21073</v>
      </c>
      <c r="G45">
        <f>SUM(G23:G42)</f>
        <v>5731</v>
      </c>
    </row>
    <row r="47" spans="1:10">
      <c r="C47" t="s">
        <v>77</v>
      </c>
      <c r="F47">
        <v>480</v>
      </c>
    </row>
    <row r="49" spans="3:7">
      <c r="C49" t="s">
        <v>3</v>
      </c>
      <c r="F49" s="9">
        <f>F19-(F45+F47)</f>
        <v>6097</v>
      </c>
      <c r="G49" s="9">
        <f>G19-G45</f>
        <v>5119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"/>
  <sheetViews>
    <sheetView workbookViewId="0">
      <selection activeCell="J38" sqref="J38"/>
    </sheetView>
  </sheetViews>
  <sheetFormatPr baseColWidth="10" defaultColWidth="10.83203125" defaultRowHeight="15" x14ac:dyDescent="0"/>
  <sheetData>
    <row r="3" spans="1:7">
      <c r="A3" t="s">
        <v>133</v>
      </c>
    </row>
    <row r="5" spans="1:7">
      <c r="A5" t="s">
        <v>134</v>
      </c>
      <c r="C5" s="29">
        <v>0.33333333333333331</v>
      </c>
      <c r="D5">
        <v>50</v>
      </c>
      <c r="E5">
        <v>6.99</v>
      </c>
      <c r="F5">
        <f>D5*E5</f>
        <v>349.5</v>
      </c>
      <c r="G5" t="s">
        <v>135</v>
      </c>
    </row>
    <row r="6" spans="1:7">
      <c r="C6" s="29"/>
      <c r="D6">
        <v>4</v>
      </c>
      <c r="E6">
        <v>3.99</v>
      </c>
      <c r="F6">
        <f t="shared" ref="F6:F19" si="0">D6*E6</f>
        <v>15.96</v>
      </c>
      <c r="G6" t="s">
        <v>136</v>
      </c>
    </row>
    <row r="7" spans="1:7">
      <c r="C7" s="29"/>
      <c r="F7">
        <v>25</v>
      </c>
      <c r="G7" t="s">
        <v>137</v>
      </c>
    </row>
    <row r="8" spans="1:7">
      <c r="C8" s="29"/>
      <c r="F8" s="30">
        <f>SUM(F5:F7)</f>
        <v>390.46</v>
      </c>
    </row>
    <row r="10" spans="1:7">
      <c r="A10" t="s">
        <v>138</v>
      </c>
      <c r="C10" s="29">
        <v>0.48958333333333331</v>
      </c>
      <c r="D10">
        <v>50</v>
      </c>
      <c r="E10">
        <v>14.99</v>
      </c>
      <c r="F10">
        <f t="shared" si="0"/>
        <v>749.5</v>
      </c>
      <c r="G10" t="s">
        <v>139</v>
      </c>
    </row>
    <row r="11" spans="1:7">
      <c r="A11" t="s">
        <v>140</v>
      </c>
      <c r="D11">
        <v>3</v>
      </c>
      <c r="E11">
        <v>16.989999999999998</v>
      </c>
      <c r="F11">
        <f t="shared" si="0"/>
        <v>50.97</v>
      </c>
      <c r="G11" t="s">
        <v>141</v>
      </c>
    </row>
    <row r="12" spans="1:7">
      <c r="D12">
        <v>2</v>
      </c>
      <c r="E12">
        <v>16.989999999999998</v>
      </c>
      <c r="F12">
        <f t="shared" si="0"/>
        <v>33.979999999999997</v>
      </c>
      <c r="G12" t="s">
        <v>142</v>
      </c>
    </row>
    <row r="13" spans="1:7">
      <c r="F13">
        <v>41.72</v>
      </c>
      <c r="G13" t="s">
        <v>137</v>
      </c>
    </row>
    <row r="14" spans="1:7">
      <c r="F14" s="30">
        <f>SUM(F10:F13)</f>
        <v>876.17000000000007</v>
      </c>
    </row>
    <row r="16" spans="1:7">
      <c r="A16" t="s">
        <v>143</v>
      </c>
      <c r="C16" s="29">
        <v>0.10416666666666667</v>
      </c>
      <c r="D16">
        <v>50</v>
      </c>
      <c r="E16">
        <v>7.49</v>
      </c>
      <c r="F16">
        <f t="shared" si="0"/>
        <v>374.5</v>
      </c>
      <c r="G16" t="s">
        <v>144</v>
      </c>
    </row>
    <row r="17" spans="4:7">
      <c r="D17">
        <v>3</v>
      </c>
      <c r="E17">
        <v>16.989999999999998</v>
      </c>
      <c r="F17">
        <f t="shared" si="0"/>
        <v>50.97</v>
      </c>
      <c r="G17" t="s">
        <v>141</v>
      </c>
    </row>
    <row r="18" spans="4:7">
      <c r="D18">
        <v>2</v>
      </c>
      <c r="E18">
        <v>16.989999999999998</v>
      </c>
      <c r="F18">
        <f t="shared" si="0"/>
        <v>33.979999999999997</v>
      </c>
      <c r="G18" t="s">
        <v>142</v>
      </c>
    </row>
    <row r="19" spans="4:7">
      <c r="D19">
        <v>4</v>
      </c>
      <c r="E19">
        <v>3.99</v>
      </c>
      <c r="F19">
        <f t="shared" si="0"/>
        <v>15.96</v>
      </c>
      <c r="G19" t="s">
        <v>145</v>
      </c>
    </row>
    <row r="20" spans="4:7">
      <c r="F20">
        <v>25</v>
      </c>
      <c r="G20" t="s">
        <v>146</v>
      </c>
    </row>
    <row r="21" spans="4:7">
      <c r="F21" s="30">
        <f>SUM(F16:F20)</f>
        <v>500.41</v>
      </c>
    </row>
    <row r="23" spans="4:7">
      <c r="F23" s="30">
        <f>F8+F14+F21</f>
        <v>1767.0400000000002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 Budget</vt:lpstr>
      <vt:lpstr>Campus Sex Assault</vt:lpstr>
      <vt:lpstr>NEC Reporting Budget</vt:lpstr>
      <vt:lpstr>AMC Conf Budget</vt:lpstr>
      <vt:lpstr>Conf Catering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2017-08-09T00:00:14Z</dcterms:created>
  <dcterms:modified xsi:type="dcterms:W3CDTF">2019-01-07T22:55:23Z</dcterms:modified>
</cp:coreProperties>
</file>