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20" yWindow="60" windowWidth="20980" windowHeight="12100" tabRatio="500" activeTab="1"/>
  </bookViews>
  <sheets>
    <sheet name="Final 2011" sheetId="1" r:id="rId1"/>
    <sheet name="Proposed 2012" sheetId="2" r:id="rId2"/>
  </sheets>
  <definedNames/>
  <calcPr fullCalcOnLoad="1"/>
</workbook>
</file>

<file path=xl/sharedStrings.xml><?xml version="1.0" encoding="utf-8"?>
<sst xmlns="http://schemas.openxmlformats.org/spreadsheetml/2006/main" count="204" uniqueCount="165">
  <si>
    <t>Media Democracy Fund (MPREPP)</t>
  </si>
  <si>
    <t>William Penn Foundation (MPREPP)</t>
  </si>
  <si>
    <t>Benton Foundation (MPREPP)</t>
  </si>
  <si>
    <t>Total MediaWire</t>
  </si>
  <si>
    <t>MediaWire Blogger (1 P-t)</t>
  </si>
  <si>
    <t>MediaWire Bloggers (3 P-T)</t>
  </si>
  <si>
    <t>Total Grant Funding</t>
  </si>
  <si>
    <t>Collaborative Fundraiser (Feb 2012)</t>
  </si>
  <si>
    <t>Cartoon Network (Visual Journalism)</t>
  </si>
  <si>
    <t>Tableau (Visual Journalism)</t>
  </si>
  <si>
    <t>Salaries--FTE</t>
  </si>
  <si>
    <t>MPREP Reporting Fund</t>
  </si>
  <si>
    <t>Media Policy Reporting and Education Program</t>
  </si>
  <si>
    <t>Visual Journalism Lab</t>
  </si>
  <si>
    <t>Contractors--Visual Journalists</t>
  </si>
  <si>
    <t>FNP Fee</t>
  </si>
  <si>
    <t>Collaborative Fundraiser</t>
  </si>
  <si>
    <t>Campaign Cash Reporting Fund</t>
  </si>
  <si>
    <t>Total Collaborative Fundraiser</t>
  </si>
  <si>
    <t>Total Visual Journalism</t>
  </si>
  <si>
    <t>Metrics Experiment</t>
  </si>
  <si>
    <t>Metrics Reporting Fund</t>
  </si>
  <si>
    <t>Total Metrics Experiment</t>
  </si>
  <si>
    <t>Total Sponsorships</t>
  </si>
  <si>
    <t>Wallace Global (actual)</t>
  </si>
  <si>
    <t>Restricted Grants--none confirmed; all projected</t>
  </si>
  <si>
    <t>EBS Companies (Metric Collaborative Experiment)</t>
  </si>
  <si>
    <t>Project Expense</t>
  </si>
  <si>
    <t>Revenue</t>
  </si>
  <si>
    <t>Unrestricted Grants</t>
  </si>
  <si>
    <t>Restricted Grants</t>
  </si>
  <si>
    <t>Office Space</t>
  </si>
  <si>
    <t>Office supplies</t>
  </si>
  <si>
    <t>Partial Media Policy Org Dispersements</t>
  </si>
  <si>
    <t>FNP fee</t>
  </si>
  <si>
    <t>Total Money/Elections Collaboration</t>
  </si>
  <si>
    <t>Media Policy Org Dispersements</t>
  </si>
  <si>
    <t>MP Ed and Reporting Total</t>
  </si>
  <si>
    <t>Jo Ellen Kaiser, Executive Director</t>
  </si>
  <si>
    <t>Erin Polgreen, Managing Director</t>
  </si>
  <si>
    <t>Media Policy Blogger</t>
  </si>
  <si>
    <t>Media Policy Editor</t>
  </si>
  <si>
    <t>2011 Organizational Dispersement</t>
  </si>
  <si>
    <t>Campaign Cash/Money Elections Collaboration</t>
  </si>
  <si>
    <t>MediaWire</t>
  </si>
  <si>
    <t>Total Earned Revenue</t>
  </si>
  <si>
    <t>Innovation/Incubation Lab Fees</t>
  </si>
  <si>
    <t>Media Policy Education and Reporting Pilot Program</t>
  </si>
  <si>
    <t>Innovation/Incubation Lab</t>
  </si>
  <si>
    <t>Total Innovation/Incubation Lab</t>
  </si>
  <si>
    <t>Total Project Expense (Direct Costs)</t>
  </si>
  <si>
    <t xml:space="preserve">MediaWire Editor </t>
  </si>
  <si>
    <t>New Revenue Generation Lab Experiment</t>
  </si>
  <si>
    <t>Earned Revenue</t>
  </si>
  <si>
    <t>Open Society Institute</t>
  </si>
  <si>
    <t xml:space="preserve">PR Support </t>
  </si>
  <si>
    <t>FNP Fee</t>
  </si>
  <si>
    <t>TMC 2011 Budget</t>
  </si>
  <si>
    <t>Annual Meeting</t>
  </si>
  <si>
    <t>Projected Sponsorships</t>
  </si>
  <si>
    <t>Balance</t>
  </si>
  <si>
    <t>Tracy Van Slyke, Outgoing Director</t>
  </si>
  <si>
    <t>Total Grant Funding</t>
  </si>
  <si>
    <t>Total Revenue</t>
  </si>
  <si>
    <t>Expense</t>
  </si>
  <si>
    <t>General Operations Expense</t>
  </si>
  <si>
    <t>Salaries</t>
  </si>
  <si>
    <t>Benefits</t>
  </si>
  <si>
    <t xml:space="preserve">Total Personnel </t>
  </si>
  <si>
    <t xml:space="preserve">Non-personnel Administrative </t>
  </si>
  <si>
    <t>Telephone/Conference Call line</t>
  </si>
  <si>
    <t>Travel and Lodging</t>
  </si>
  <si>
    <t>Web site and List Serve</t>
  </si>
  <si>
    <t xml:space="preserve">Total Non-Personnel Administrative </t>
  </si>
  <si>
    <t>Total General Operations Expense</t>
  </si>
  <si>
    <t>Total Expenses</t>
  </si>
  <si>
    <t>Memberships</t>
  </si>
  <si>
    <t xml:space="preserve">Grant Balance Carryover from 2010 </t>
  </si>
  <si>
    <t>Includes Funds from Wallace Global and Arca (June-July year)</t>
  </si>
  <si>
    <t>Personnel</t>
  </si>
  <si>
    <t>Membership</t>
  </si>
  <si>
    <t>Total Membership</t>
  </si>
  <si>
    <t>TMC Annual Meeting</t>
  </si>
  <si>
    <t>II Lab programs</t>
  </si>
  <si>
    <t>Wyncote Foundation (Campaign Cash)</t>
  </si>
  <si>
    <t>Harnisch Foundation (Revenue Generation)</t>
  </si>
  <si>
    <t>Worse Case</t>
  </si>
  <si>
    <t>Harnisch (Collab Fundraiser Seed Money)</t>
  </si>
  <si>
    <t>Donations</t>
  </si>
  <si>
    <t>Major Donor Campaign</t>
  </si>
  <si>
    <t>Individual Donor Campaign</t>
  </si>
  <si>
    <t>Total Donations</t>
  </si>
  <si>
    <t>Notes</t>
  </si>
  <si>
    <t>Expected=2010</t>
  </si>
  <si>
    <t>Received in-kind in 2011</t>
  </si>
  <si>
    <t>Depends if we can run labs</t>
  </si>
  <si>
    <t>Jo Ellen</t>
  </si>
  <si>
    <t>Erin (includes accumulated benefits)</t>
  </si>
  <si>
    <t>Membership Coordinator (also social media)</t>
  </si>
  <si>
    <t>Membership Coodinator</t>
  </si>
  <si>
    <t>Contractors</t>
  </si>
  <si>
    <t>Publicity Firm for Editorial Campaigns</t>
  </si>
  <si>
    <t>Media Training</t>
  </si>
  <si>
    <t>*do we subsidize media training?</t>
  </si>
  <si>
    <t>See D39</t>
  </si>
  <si>
    <t>Regional Meetings</t>
  </si>
  <si>
    <t>Budget</t>
  </si>
  <si>
    <t>PR Firm (Best Case: $5,000)</t>
  </si>
  <si>
    <t>Democracy Alliance (Jump Squad)</t>
  </si>
  <si>
    <t>Open Society Institute (campaign cash)</t>
  </si>
  <si>
    <t>William Penn (Campaign Cash)</t>
  </si>
  <si>
    <t>Total Money/Elections Collaboration</t>
  </si>
  <si>
    <t>Staff Time (best case): 50% staffer, 5% ED ($20K)</t>
  </si>
  <si>
    <t>Program Associate</t>
  </si>
  <si>
    <t>99% Campaign Cash Collaboration</t>
  </si>
  <si>
    <t>99% Jump Squad</t>
  </si>
  <si>
    <t>Staff Time (best case): 50% staffer, 20% ED ($30K)</t>
  </si>
  <si>
    <t>Jump Squad Travel</t>
  </si>
  <si>
    <t>Jump Squad Reporting</t>
  </si>
  <si>
    <t>last minute plane fares</t>
  </si>
  <si>
    <t>Total Jump Squad</t>
  </si>
  <si>
    <t>Contractor: Erin to run Lab</t>
  </si>
  <si>
    <t xml:space="preserve">Travel stipends </t>
  </si>
  <si>
    <t>Staff Time  (best case): 50% staffer 2 months</t>
  </si>
  <si>
    <t>Razoo website</t>
  </si>
  <si>
    <t>Livestream</t>
  </si>
  <si>
    <t>includes sponsorships</t>
  </si>
  <si>
    <t>Website Redesign</t>
  </si>
  <si>
    <t>Sponsorships</t>
  </si>
  <si>
    <t>Benefits--FTE (Vacation/Sick Days)</t>
  </si>
  <si>
    <t>Benefits--FTE (health, disability, etc)</t>
  </si>
  <si>
    <t>Non-TMC Conf/Org Registration</t>
  </si>
  <si>
    <t>Travel/Lodging</t>
  </si>
  <si>
    <t>Entertainment/Meals</t>
  </si>
  <si>
    <t>for TMC members/contacts</t>
  </si>
  <si>
    <t>$750/trip ave (airfare, lodging, taxi)</t>
  </si>
  <si>
    <t>NCMR/ONA/AAN/SVN in best case</t>
  </si>
  <si>
    <t>FUNDER TBD</t>
  </si>
  <si>
    <t>see Entertainment/Meals</t>
  </si>
  <si>
    <t>Donated Time/Cable for Livestream</t>
  </si>
  <si>
    <t>in-kind FSTV, other?</t>
  </si>
  <si>
    <t xml:space="preserve">FUNDER TBD </t>
  </si>
  <si>
    <t>FUNDER TBD (Glaser? Other?)</t>
  </si>
  <si>
    <t>collab fundraiser?</t>
  </si>
  <si>
    <t xml:space="preserve">Proposed </t>
  </si>
  <si>
    <t>Approved: Worst Case for Q1, Re-evaluate to "Proposed" case in Feb 2012</t>
  </si>
  <si>
    <t>Social Media Curator ($15/hr * 10 hrs)</t>
  </si>
  <si>
    <t>Collab Fundraiser Temp Assistant ($25/hr * 15 hrs * 6 wks)</t>
  </si>
  <si>
    <t>Actual</t>
  </si>
  <si>
    <t>TMC 2012 Budget</t>
  </si>
  <si>
    <t>Revised</t>
  </si>
  <si>
    <t>Dropped this project</t>
  </si>
  <si>
    <t>Not coming</t>
  </si>
  <si>
    <t>Fracking Project</t>
  </si>
  <si>
    <t>Applied for $$ to TMC--know in Sept</t>
  </si>
  <si>
    <t>5637 per month with benefits</t>
  </si>
  <si>
    <t>Interns</t>
  </si>
  <si>
    <t>Free office space at NAM!</t>
  </si>
  <si>
    <t>Communications (/metrics/urls)</t>
  </si>
  <si>
    <t>Communications (urls for campaigns)</t>
  </si>
  <si>
    <t>Not having meeting in 2012</t>
  </si>
  <si>
    <t>Won't get started until 2013, but I will get some $$</t>
  </si>
  <si>
    <t>Disburse this much in 2012 to cover project management</t>
  </si>
  <si>
    <t>May numbers</t>
  </si>
  <si>
    <t>Razoo--I believe more is coming in--complicated issue with Razoo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</si>
</sst>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7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6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0</xdr:row>
      <xdr:rowOff>771525</xdr:rowOff>
    </xdr:to>
    <xdr:pic>
      <xdr:nvPicPr>
        <xdr:cNvPr id="1" name="Picture 1" descr="The Media Consortium 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5"/>
  <sheetViews>
    <sheetView workbookViewId="0" topLeftCell="A1">
      <selection activeCell="F60" sqref="F60"/>
    </sheetView>
  </sheetViews>
  <sheetFormatPr defaultColWidth="11.00390625" defaultRowHeight="12.75"/>
  <cols>
    <col min="1" max="1" width="46.625" style="0" customWidth="1"/>
    <col min="2" max="2" width="8.75390625" style="0" customWidth="1"/>
  </cols>
  <sheetData>
    <row r="1" ht="63" customHeight="1"/>
    <row r="2" ht="24.75" customHeight="1">
      <c r="A2" s="1" t="s">
        <v>57</v>
      </c>
    </row>
    <row r="4" ht="12.75">
      <c r="A4" s="3" t="s">
        <v>28</v>
      </c>
    </row>
    <row r="6" ht="12.75">
      <c r="A6" s="1" t="s">
        <v>29</v>
      </c>
    </row>
    <row r="7" spans="1:2" ht="12.75">
      <c r="A7" t="s">
        <v>54</v>
      </c>
      <c r="B7" s="2">
        <v>100000</v>
      </c>
    </row>
    <row r="8" spans="1:3" ht="12.75">
      <c r="A8" s="12" t="s">
        <v>77</v>
      </c>
      <c r="B8" s="2">
        <v>85000</v>
      </c>
      <c r="C8" s="12" t="s">
        <v>78</v>
      </c>
    </row>
    <row r="9" ht="12.75">
      <c r="B9" s="2"/>
    </row>
    <row r="10" spans="1:2" ht="12.75">
      <c r="A10" s="9" t="s">
        <v>30</v>
      </c>
      <c r="B10" s="2"/>
    </row>
    <row r="11" spans="1:2" ht="12.75">
      <c r="A11" s="12" t="s">
        <v>84</v>
      </c>
      <c r="B11" s="2">
        <v>34250</v>
      </c>
    </row>
    <row r="12" spans="1:2" ht="12.75">
      <c r="A12" s="12" t="s">
        <v>85</v>
      </c>
      <c r="B12" s="2">
        <v>10000</v>
      </c>
    </row>
    <row r="13" spans="1:2" ht="12.75">
      <c r="A13" s="12" t="s">
        <v>0</v>
      </c>
      <c r="B13" s="2">
        <v>25000</v>
      </c>
    </row>
    <row r="14" spans="1:2" ht="12.75">
      <c r="A14" s="12" t="s">
        <v>1</v>
      </c>
      <c r="B14" s="2">
        <v>5000</v>
      </c>
    </row>
    <row r="15" spans="1:2" ht="12.75">
      <c r="A15" s="12" t="s">
        <v>2</v>
      </c>
      <c r="B15" s="2">
        <v>7500</v>
      </c>
    </row>
    <row r="16" ht="12.75">
      <c r="B16" s="2"/>
    </row>
    <row r="17" spans="1:2" ht="12.75">
      <c r="A17" s="1" t="s">
        <v>62</v>
      </c>
      <c r="B17" s="6">
        <f>SUM(B7:B16)</f>
        <v>266750</v>
      </c>
    </row>
    <row r="18" spans="1:2" ht="12.75">
      <c r="A18" s="1"/>
      <c r="B18" s="6"/>
    </row>
    <row r="19" spans="1:2" ht="12.75">
      <c r="A19" s="9" t="s">
        <v>59</v>
      </c>
      <c r="B19" s="6"/>
    </row>
    <row r="20" spans="1:3" ht="12.75">
      <c r="A20" s="10" t="s">
        <v>58</v>
      </c>
      <c r="B20" s="11">
        <v>10000</v>
      </c>
      <c r="C20" s="2"/>
    </row>
    <row r="22" ht="12.75">
      <c r="A22" s="1" t="s">
        <v>53</v>
      </c>
    </row>
    <row r="23" spans="1:2" ht="12.75">
      <c r="A23" t="s">
        <v>76</v>
      </c>
      <c r="B23" s="2">
        <v>20000</v>
      </c>
    </row>
    <row r="24" spans="1:2" ht="12.75">
      <c r="A24" t="s">
        <v>46</v>
      </c>
      <c r="B24" s="2">
        <v>9000</v>
      </c>
    </row>
    <row r="25" spans="1:2" ht="12.75">
      <c r="A25" s="1" t="s">
        <v>45</v>
      </c>
      <c r="B25" s="6">
        <f>SUM(B23:B24)</f>
        <v>29000</v>
      </c>
    </row>
    <row r="27" spans="1:2" ht="12.75">
      <c r="A27" s="3" t="s">
        <v>63</v>
      </c>
      <c r="B27" s="7">
        <f>SUM(B20+B25+B17)</f>
        <v>305750</v>
      </c>
    </row>
    <row r="29" ht="12.75">
      <c r="A29" s="3" t="s">
        <v>64</v>
      </c>
    </row>
    <row r="30" ht="12.75">
      <c r="A30" s="1" t="s">
        <v>65</v>
      </c>
    </row>
    <row r="31" ht="12.75">
      <c r="A31" s="1"/>
    </row>
    <row r="32" ht="12.75">
      <c r="A32" s="13" t="s">
        <v>79</v>
      </c>
    </row>
    <row r="33" ht="12.75">
      <c r="A33" s="5" t="s">
        <v>66</v>
      </c>
    </row>
    <row r="34" spans="1:2" ht="12.75">
      <c r="A34" s="10" t="s">
        <v>61</v>
      </c>
      <c r="B34" s="2">
        <v>18750</v>
      </c>
    </row>
    <row r="35" spans="1:2" ht="12.75">
      <c r="A35" t="s">
        <v>38</v>
      </c>
      <c r="B35" s="2">
        <v>56250</v>
      </c>
    </row>
    <row r="36" spans="1:2" ht="12.75">
      <c r="A36" t="s">
        <v>39</v>
      </c>
      <c r="B36" s="2">
        <v>57000</v>
      </c>
    </row>
    <row r="37" spans="1:2" ht="12.75">
      <c r="A37" s="4" t="s">
        <v>67</v>
      </c>
      <c r="B37" s="2">
        <v>29472</v>
      </c>
    </row>
    <row r="38" spans="1:2" ht="12.75">
      <c r="A38" s="1" t="s">
        <v>68</v>
      </c>
      <c r="B38" s="6">
        <f>SUM(B34:B37)</f>
        <v>161472</v>
      </c>
    </row>
    <row r="40" ht="12.75">
      <c r="A40" s="1" t="s">
        <v>69</v>
      </c>
    </row>
    <row r="41" spans="1:2" ht="12.75">
      <c r="A41" t="s">
        <v>32</v>
      </c>
      <c r="B41" s="2">
        <v>1500</v>
      </c>
    </row>
    <row r="42" spans="1:2" ht="12.75">
      <c r="A42" t="s">
        <v>31</v>
      </c>
      <c r="B42" s="2">
        <v>2150</v>
      </c>
    </row>
    <row r="43" spans="1:2" ht="12.75">
      <c r="A43" t="s">
        <v>70</v>
      </c>
      <c r="B43" s="2">
        <v>750</v>
      </c>
    </row>
    <row r="44" spans="1:2" ht="12.75">
      <c r="A44" t="s">
        <v>71</v>
      </c>
      <c r="B44" s="2">
        <v>5000</v>
      </c>
    </row>
    <row r="45" spans="1:2" ht="12.75">
      <c r="A45" t="s">
        <v>72</v>
      </c>
      <c r="B45" s="2">
        <v>1000</v>
      </c>
    </row>
    <row r="46" spans="1:2" s="12" customFormat="1" ht="12.75">
      <c r="A46" s="14" t="s">
        <v>73</v>
      </c>
      <c r="B46" s="15">
        <f>SUM(B41:B45)</f>
        <v>10400</v>
      </c>
    </row>
    <row r="47" spans="1:2" s="12" customFormat="1" ht="12.75">
      <c r="A47" s="14"/>
      <c r="B47" s="15"/>
    </row>
    <row r="48" spans="1:2" ht="12.75">
      <c r="A48" s="1" t="s">
        <v>74</v>
      </c>
      <c r="B48" s="6">
        <f>SUM(B38+B46)</f>
        <v>171872</v>
      </c>
    </row>
    <row r="50" ht="12.75">
      <c r="A50" s="3" t="s">
        <v>27</v>
      </c>
    </row>
    <row r="51" ht="12.75">
      <c r="A51" s="14" t="s">
        <v>80</v>
      </c>
    </row>
    <row r="52" spans="1:2" ht="12.75">
      <c r="A52" s="12" t="s">
        <v>82</v>
      </c>
      <c r="B52" s="2">
        <v>6000</v>
      </c>
    </row>
    <row r="53" spans="1:2" ht="12.75">
      <c r="A53" s="14" t="s">
        <v>81</v>
      </c>
      <c r="B53" s="6">
        <f>SUM(B52:B52)</f>
        <v>6000</v>
      </c>
    </row>
    <row r="55" ht="12.75">
      <c r="A55" s="1" t="s">
        <v>44</v>
      </c>
    </row>
    <row r="56" spans="1:2" ht="12.75">
      <c r="A56" s="12" t="s">
        <v>5</v>
      </c>
      <c r="B56" s="2">
        <v>24000</v>
      </c>
    </row>
    <row r="57" spans="1:2" ht="12.75">
      <c r="A57" t="s">
        <v>51</v>
      </c>
      <c r="B57" s="2">
        <v>10400</v>
      </c>
    </row>
    <row r="58" spans="1:2" ht="12.75">
      <c r="A58" s="14" t="s">
        <v>3</v>
      </c>
      <c r="B58" s="6">
        <f>SUM(B56:B57)</f>
        <v>34400</v>
      </c>
    </row>
    <row r="60" ht="12.75">
      <c r="A60" s="1"/>
    </row>
    <row r="61" ht="12.75">
      <c r="A61" s="1" t="s">
        <v>47</v>
      </c>
    </row>
    <row r="62" spans="1:2" ht="12.75">
      <c r="A62" s="10" t="s">
        <v>34</v>
      </c>
      <c r="B62" s="2">
        <v>2590</v>
      </c>
    </row>
    <row r="63" spans="1:2" ht="12.75">
      <c r="A63" s="4" t="s">
        <v>40</v>
      </c>
      <c r="B63" s="2">
        <v>5475</v>
      </c>
    </row>
    <row r="64" spans="1:2" ht="12.75">
      <c r="A64" s="4" t="s">
        <v>41</v>
      </c>
      <c r="B64">
        <v>320</v>
      </c>
    </row>
    <row r="65" spans="1:2" ht="12.75">
      <c r="A65" s="4" t="s">
        <v>33</v>
      </c>
      <c r="B65" s="2">
        <v>8500</v>
      </c>
    </row>
    <row r="66" spans="1:2" ht="12.75">
      <c r="A66" s="4" t="s">
        <v>36</v>
      </c>
      <c r="B66" s="2">
        <v>20115</v>
      </c>
    </row>
    <row r="67" spans="1:2" ht="12.75">
      <c r="A67" s="1" t="s">
        <v>37</v>
      </c>
      <c r="B67" s="6">
        <f>SUM(B62:B66)</f>
        <v>37000</v>
      </c>
    </row>
    <row r="68" ht="12.75">
      <c r="A68" s="1"/>
    </row>
    <row r="69" ht="12.75">
      <c r="A69" s="1" t="s">
        <v>48</v>
      </c>
    </row>
    <row r="70" spans="1:2" ht="12.75">
      <c r="A70" s="4" t="s">
        <v>52</v>
      </c>
      <c r="B70" s="2">
        <v>12000</v>
      </c>
    </row>
    <row r="71" spans="1:2" s="12" customFormat="1" ht="12.75">
      <c r="A71" s="12" t="s">
        <v>83</v>
      </c>
      <c r="B71" s="16">
        <v>8000</v>
      </c>
    </row>
    <row r="72" spans="1:2" ht="12.75">
      <c r="A72" s="1" t="s">
        <v>49</v>
      </c>
      <c r="B72" s="6">
        <f>SUM(B70:B71)</f>
        <v>20000</v>
      </c>
    </row>
    <row r="74" ht="12.75">
      <c r="A74" s="1" t="s">
        <v>43</v>
      </c>
    </row>
    <row r="75" spans="1:2" ht="12.75">
      <c r="A75" s="4" t="s">
        <v>42</v>
      </c>
      <c r="B75" s="2">
        <v>23102</v>
      </c>
    </row>
    <row r="76" spans="1:2" ht="12.75">
      <c r="A76" s="4" t="s">
        <v>55</v>
      </c>
      <c r="B76" s="2">
        <v>2500</v>
      </c>
    </row>
    <row r="77" spans="1:2" ht="12.75">
      <c r="A77" s="12" t="s">
        <v>4</v>
      </c>
      <c r="B77" s="2">
        <v>8000</v>
      </c>
    </row>
    <row r="78" spans="1:2" ht="12.75">
      <c r="A78" s="4" t="s">
        <v>56</v>
      </c>
      <c r="B78" s="2">
        <v>2398</v>
      </c>
    </row>
    <row r="79" spans="1:2" ht="12.75">
      <c r="A79" s="1" t="s">
        <v>35</v>
      </c>
      <c r="B79" s="6">
        <f>SUM(B75:B78)</f>
        <v>36000</v>
      </c>
    </row>
    <row r="80" ht="12.75">
      <c r="A80" s="4"/>
    </row>
    <row r="81" spans="1:2" ht="12.75">
      <c r="A81" s="1" t="s">
        <v>50</v>
      </c>
      <c r="B81" s="2">
        <f>SUM(B72+B79+B67+B58+B53)</f>
        <v>133400</v>
      </c>
    </row>
    <row r="82" spans="1:2" ht="12.75">
      <c r="A82" s="1"/>
      <c r="B82" s="2"/>
    </row>
    <row r="83" spans="1:2" ht="12.75">
      <c r="A83" s="3" t="s">
        <v>75</v>
      </c>
      <c r="B83" s="8">
        <f>SUM(B48+B81)</f>
        <v>305272</v>
      </c>
    </row>
    <row r="85" spans="1:2" ht="12.75">
      <c r="A85" s="9" t="s">
        <v>60</v>
      </c>
      <c r="B85" s="2">
        <f>B27-B83</f>
        <v>478</v>
      </c>
    </row>
  </sheetData>
  <sheetProtection/>
  <printOptions/>
  <pageMargins left="0.75" right="0.86" top="1" bottom="0.49777777777777776" header="0.5" footer="0.5"/>
  <pageSetup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1"/>
  <sheetViews>
    <sheetView tabSelected="1" workbookViewId="0" topLeftCell="A37">
      <selection activeCell="G80" sqref="G80"/>
    </sheetView>
  </sheetViews>
  <sheetFormatPr defaultColWidth="11.00390625" defaultRowHeight="12.75"/>
  <cols>
    <col min="1" max="1" width="46.625" style="0" customWidth="1"/>
    <col min="2" max="2" width="10.625" style="2" bestFit="1" customWidth="1"/>
    <col min="3" max="5" width="11.00390625" style="2" customWidth="1"/>
  </cols>
  <sheetData>
    <row r="1" ht="24.75" customHeight="1">
      <c r="A1" s="9" t="s">
        <v>149</v>
      </c>
    </row>
    <row r="2" spans="1:2" ht="12.75">
      <c r="A2" s="12"/>
      <c r="B2" s="2" t="s">
        <v>145</v>
      </c>
    </row>
    <row r="3" spans="3:5" ht="12.75">
      <c r="C3" s="18"/>
      <c r="D3" s="22"/>
      <c r="E3" s="22"/>
    </row>
    <row r="4" spans="1:6" ht="12.75">
      <c r="A4" s="3" t="s">
        <v>28</v>
      </c>
      <c r="B4" s="2" t="s">
        <v>86</v>
      </c>
      <c r="C4" s="26" t="s">
        <v>144</v>
      </c>
      <c r="D4" s="27" t="s">
        <v>150</v>
      </c>
      <c r="E4" s="27" t="s">
        <v>148</v>
      </c>
      <c r="F4" s="20" t="s">
        <v>92</v>
      </c>
    </row>
    <row r="5" spans="4:5" ht="12.75">
      <c r="D5" s="22" t="s">
        <v>106</v>
      </c>
      <c r="E5" s="22"/>
    </row>
    <row r="6" ht="12.75">
      <c r="A6" s="1" t="s">
        <v>29</v>
      </c>
    </row>
    <row r="7" spans="1:5" ht="12.75">
      <c r="A7" s="12" t="s">
        <v>24</v>
      </c>
      <c r="B7" s="2">
        <v>30000</v>
      </c>
      <c r="C7" s="27">
        <v>30000</v>
      </c>
      <c r="D7" s="27">
        <v>30000</v>
      </c>
      <c r="E7" s="2">
        <v>30000</v>
      </c>
    </row>
    <row r="9" ht="12.75">
      <c r="A9" s="14" t="s">
        <v>25</v>
      </c>
    </row>
    <row r="10" spans="1:6" ht="12.75">
      <c r="A10" s="12" t="s">
        <v>8</v>
      </c>
      <c r="F10" s="19" t="s">
        <v>151</v>
      </c>
    </row>
    <row r="11" spans="1:6" ht="12.75">
      <c r="A11" s="12" t="s">
        <v>9</v>
      </c>
      <c r="F11" t="s">
        <v>151</v>
      </c>
    </row>
    <row r="12" ht="12.75">
      <c r="A12" s="25" t="s">
        <v>137</v>
      </c>
    </row>
    <row r="13" ht="12.75">
      <c r="A13" s="12"/>
    </row>
    <row r="14" spans="1:5" ht="12.75">
      <c r="A14" s="19" t="s">
        <v>87</v>
      </c>
      <c r="C14" s="27">
        <v>10000</v>
      </c>
      <c r="D14" s="27">
        <v>10000</v>
      </c>
      <c r="E14" s="2">
        <v>10000</v>
      </c>
    </row>
    <row r="15" ht="12.75">
      <c r="A15" s="25" t="s">
        <v>141</v>
      </c>
    </row>
    <row r="16" spans="1:6" ht="12.75">
      <c r="A16" s="19" t="s">
        <v>139</v>
      </c>
      <c r="C16" s="2">
        <v>5000</v>
      </c>
      <c r="F16" t="s">
        <v>140</v>
      </c>
    </row>
    <row r="17" ht="12.75">
      <c r="A17" s="12"/>
    </row>
    <row r="18" spans="1:6" ht="12.75">
      <c r="A18" s="12" t="s">
        <v>0</v>
      </c>
      <c r="B18" s="2">
        <v>25000</v>
      </c>
      <c r="C18" s="2">
        <v>25000</v>
      </c>
      <c r="D18" s="2">
        <v>30000</v>
      </c>
      <c r="E18" s="2">
        <v>30000</v>
      </c>
      <c r="F18" s="20" t="s">
        <v>93</v>
      </c>
    </row>
    <row r="19" spans="1:3" ht="12.75">
      <c r="A19" s="12" t="s">
        <v>2</v>
      </c>
      <c r="C19" s="18">
        <v>5000</v>
      </c>
    </row>
    <row r="20" ht="12.75">
      <c r="A20" s="12"/>
    </row>
    <row r="21" spans="1:6" ht="12.75">
      <c r="A21" s="12" t="s">
        <v>26</v>
      </c>
      <c r="C21" s="2">
        <v>145000</v>
      </c>
      <c r="D21" s="2">
        <v>145000</v>
      </c>
      <c r="E21" s="2">
        <v>10000</v>
      </c>
      <c r="F21" t="s">
        <v>162</v>
      </c>
    </row>
    <row r="22" spans="1:6" ht="12.75">
      <c r="A22" s="20" t="s">
        <v>109</v>
      </c>
      <c r="B22" s="2">
        <v>25000</v>
      </c>
      <c r="C22" s="2">
        <v>50000</v>
      </c>
      <c r="D22" s="2">
        <v>50000</v>
      </c>
      <c r="F22" s="19" t="s">
        <v>152</v>
      </c>
    </row>
    <row r="23" spans="1:6" ht="12.75">
      <c r="A23" s="20" t="s">
        <v>110</v>
      </c>
      <c r="F23" s="19" t="s">
        <v>152</v>
      </c>
    </row>
    <row r="24" ht="12.75">
      <c r="A24" s="20" t="s">
        <v>108</v>
      </c>
    </row>
    <row r="25" ht="12.75">
      <c r="A25" s="25" t="s">
        <v>142</v>
      </c>
    </row>
    <row r="26" ht="12.75">
      <c r="A26" s="25"/>
    </row>
    <row r="27" spans="1:6" ht="12.75">
      <c r="A27" s="19" t="s">
        <v>153</v>
      </c>
      <c r="F27" t="s">
        <v>154</v>
      </c>
    </row>
    <row r="28" spans="1:5" ht="12.75">
      <c r="A28" s="9" t="s">
        <v>6</v>
      </c>
      <c r="B28" s="6">
        <f>SUM(B7:B24)</f>
        <v>80000</v>
      </c>
      <c r="C28" s="6">
        <f>SUM(C7:C24)</f>
        <v>270000</v>
      </c>
      <c r="D28" s="6">
        <f>SUM(D7:D24)</f>
        <v>265000</v>
      </c>
      <c r="E28" s="11">
        <f>SUM(E7:E27)</f>
        <v>80000</v>
      </c>
    </row>
    <row r="29" spans="1:3" ht="12.75">
      <c r="A29" s="9"/>
      <c r="B29" s="6"/>
      <c r="C29" s="6"/>
    </row>
    <row r="30" spans="1:3" ht="12.75">
      <c r="A30" s="9" t="s">
        <v>88</v>
      </c>
      <c r="B30" s="6"/>
      <c r="C30" s="6"/>
    </row>
    <row r="31" spans="1:5" s="20" customFormat="1" ht="12.75">
      <c r="A31" s="20" t="s">
        <v>89</v>
      </c>
      <c r="B31" s="22">
        <v>5000</v>
      </c>
      <c r="C31" s="22">
        <v>10000</v>
      </c>
      <c r="D31" s="22"/>
      <c r="E31" s="22"/>
    </row>
    <row r="32" spans="1:6" s="20" customFormat="1" ht="12.75">
      <c r="A32" s="20" t="s">
        <v>90</v>
      </c>
      <c r="B32" s="22"/>
      <c r="C32" s="22">
        <v>2500</v>
      </c>
      <c r="D32" s="22">
        <v>2500</v>
      </c>
      <c r="E32" s="22">
        <v>2584</v>
      </c>
      <c r="F32" s="19" t="s">
        <v>164</v>
      </c>
    </row>
    <row r="33" spans="1:5" ht="12.75">
      <c r="A33" s="21" t="s">
        <v>91</v>
      </c>
      <c r="B33" s="6">
        <f>SUM(B31:B32)</f>
        <v>5000</v>
      </c>
      <c r="C33" s="6">
        <f>SUM(C31:C32)</f>
        <v>12500</v>
      </c>
      <c r="D33" s="6">
        <f>SUM(D31:D32)</f>
        <v>2500</v>
      </c>
      <c r="E33" s="6">
        <f>SUM(E31:E32)</f>
        <v>2584</v>
      </c>
    </row>
    <row r="34" ht="12.75">
      <c r="A34" s="1"/>
    </row>
    <row r="35" spans="1:2" ht="12.75">
      <c r="A35" s="21" t="s">
        <v>128</v>
      </c>
      <c r="B35" s="6"/>
    </row>
    <row r="36" spans="1:6" ht="12.75">
      <c r="A36" s="10" t="s">
        <v>58</v>
      </c>
      <c r="B36" s="16"/>
      <c r="C36" s="2">
        <v>2500</v>
      </c>
      <c r="F36" s="20" t="s">
        <v>94</v>
      </c>
    </row>
    <row r="37" spans="1:5" ht="12.75">
      <c r="A37" s="12" t="s">
        <v>7</v>
      </c>
      <c r="B37" s="16"/>
      <c r="C37" s="2">
        <v>2500</v>
      </c>
      <c r="E37" s="2">
        <v>0</v>
      </c>
    </row>
    <row r="38" spans="1:5" ht="12.75">
      <c r="A38" s="14" t="s">
        <v>23</v>
      </c>
      <c r="B38" s="15">
        <f>SUM(B36:B37)</f>
        <v>0</v>
      </c>
      <c r="C38" s="15">
        <f>SUM(C36:C37)</f>
        <v>5000</v>
      </c>
      <c r="E38" s="2">
        <v>0</v>
      </c>
    </row>
    <row r="40" ht="12.75">
      <c r="A40" s="1" t="s">
        <v>53</v>
      </c>
    </row>
    <row r="41" spans="1:6" ht="12.75">
      <c r="A41" t="s">
        <v>76</v>
      </c>
      <c r="B41" s="2">
        <v>10000</v>
      </c>
      <c r="C41" s="2">
        <v>18000</v>
      </c>
      <c r="D41" s="2">
        <v>20000</v>
      </c>
      <c r="E41" s="2">
        <v>17400</v>
      </c>
      <c r="F41" s="19" t="s">
        <v>163</v>
      </c>
    </row>
    <row r="42" spans="1:6" ht="12.75">
      <c r="A42" t="s">
        <v>46</v>
      </c>
      <c r="C42" s="2">
        <v>5000</v>
      </c>
      <c r="F42" s="20" t="s">
        <v>95</v>
      </c>
    </row>
    <row r="43" ht="12.75">
      <c r="F43" s="10" t="s">
        <v>143</v>
      </c>
    </row>
    <row r="44" spans="1:6" ht="12.75">
      <c r="A44" s="20" t="s">
        <v>102</v>
      </c>
      <c r="B44" s="2">
        <v>500</v>
      </c>
      <c r="C44" s="2">
        <v>10500</v>
      </c>
      <c r="F44" s="20" t="s">
        <v>103</v>
      </c>
    </row>
    <row r="45" spans="1:5" ht="12.75">
      <c r="A45" s="1" t="s">
        <v>45</v>
      </c>
      <c r="B45" s="6">
        <f>SUM(B41:B44)</f>
        <v>10500</v>
      </c>
      <c r="C45" s="6">
        <f>SUM(C41:C44)</f>
        <v>33500</v>
      </c>
      <c r="D45" s="6">
        <f>SUM(D41:D44)</f>
        <v>20000</v>
      </c>
      <c r="E45" s="11">
        <f>SUM(E41:E44)</f>
        <v>17400</v>
      </c>
    </row>
    <row r="47" spans="1:5" ht="12.75">
      <c r="A47" s="3" t="s">
        <v>63</v>
      </c>
      <c r="B47" s="7">
        <f>SUM(B38+B33+B45+B28)</f>
        <v>95500</v>
      </c>
      <c r="C47" s="7">
        <f>SUM(C38+C33+C45+C28)</f>
        <v>321000</v>
      </c>
      <c r="D47" s="7">
        <f>SUM(D38+D33+D45+D28)</f>
        <v>287500</v>
      </c>
      <c r="E47" s="7">
        <f>SUM(E38+E33+E45+E28)</f>
        <v>99984</v>
      </c>
    </row>
    <row r="49" ht="12.75">
      <c r="A49" s="3" t="s">
        <v>64</v>
      </c>
    </row>
    <row r="50" ht="12.75">
      <c r="A50" s="1" t="s">
        <v>65</v>
      </c>
    </row>
    <row r="51" ht="12.75">
      <c r="A51" s="1"/>
    </row>
    <row r="52" ht="12.75">
      <c r="A52" s="13" t="s">
        <v>79</v>
      </c>
    </row>
    <row r="53" ht="12.75">
      <c r="A53" s="24" t="s">
        <v>10</v>
      </c>
    </row>
    <row r="54" spans="1:6" ht="12.75">
      <c r="A54" s="20" t="s">
        <v>96</v>
      </c>
      <c r="B54" s="2">
        <v>50000</v>
      </c>
      <c r="C54" s="2">
        <v>75000</v>
      </c>
      <c r="D54" s="2">
        <v>50000</v>
      </c>
      <c r="E54" s="2">
        <v>67644</v>
      </c>
      <c r="F54" s="19" t="s">
        <v>155</v>
      </c>
    </row>
    <row r="55" spans="1:5" ht="12.75">
      <c r="A55" s="20" t="s">
        <v>98</v>
      </c>
      <c r="B55" s="2">
        <v>0</v>
      </c>
      <c r="C55" s="2">
        <v>35000</v>
      </c>
      <c r="D55" s="2">
        <v>25000</v>
      </c>
      <c r="E55" s="2">
        <v>0</v>
      </c>
    </row>
    <row r="56" ht="12.75">
      <c r="A56" s="20" t="s">
        <v>113</v>
      </c>
    </row>
    <row r="57" ht="12.75">
      <c r="A57" s="12"/>
    </row>
    <row r="58" ht="12.75">
      <c r="A58" s="24" t="s">
        <v>129</v>
      </c>
    </row>
    <row r="59" spans="1:4" ht="12.75">
      <c r="A59" s="20" t="s">
        <v>96</v>
      </c>
      <c r="B59" s="2">
        <v>16905</v>
      </c>
      <c r="C59" s="2">
        <v>25480</v>
      </c>
      <c r="D59" s="2">
        <v>16905</v>
      </c>
    </row>
    <row r="60" spans="1:4" ht="12.75">
      <c r="A60" s="20" t="s">
        <v>97</v>
      </c>
      <c r="B60" s="2">
        <v>3525</v>
      </c>
      <c r="C60" s="2">
        <v>3525</v>
      </c>
      <c r="D60" s="2">
        <v>3525</v>
      </c>
    </row>
    <row r="61" spans="1:4" ht="12.75">
      <c r="A61" s="20" t="s">
        <v>99</v>
      </c>
      <c r="B61" s="2">
        <v>0</v>
      </c>
      <c r="C61" s="2">
        <v>10648</v>
      </c>
      <c r="D61" s="2">
        <v>6000</v>
      </c>
    </row>
    <row r="62" ht="12.75">
      <c r="A62" s="20" t="s">
        <v>113</v>
      </c>
    </row>
    <row r="63" ht="12.75">
      <c r="A63" s="20"/>
    </row>
    <row r="64" ht="12.75">
      <c r="A64" s="20" t="s">
        <v>130</v>
      </c>
    </row>
    <row r="65" ht="12.75">
      <c r="A65" s="20"/>
    </row>
    <row r="66" ht="12.75">
      <c r="A66" s="20"/>
    </row>
    <row r="67" ht="12.75">
      <c r="A67" s="20"/>
    </row>
    <row r="68" spans="1:5" s="21" customFormat="1" ht="12.75">
      <c r="A68" s="21" t="s">
        <v>100</v>
      </c>
      <c r="B68" s="23"/>
      <c r="C68" s="23"/>
      <c r="D68" s="23"/>
      <c r="E68" s="23"/>
    </row>
    <row r="69" spans="1:5" ht="12.75">
      <c r="A69" s="10" t="s">
        <v>146</v>
      </c>
      <c r="B69" s="2">
        <v>7200</v>
      </c>
      <c r="C69" s="2">
        <v>0</v>
      </c>
      <c r="D69" s="2">
        <v>7200</v>
      </c>
      <c r="E69" s="2">
        <v>7800</v>
      </c>
    </row>
    <row r="70" spans="1:5" ht="12.75">
      <c r="A70" s="10" t="s">
        <v>147</v>
      </c>
      <c r="B70" s="2">
        <v>2250</v>
      </c>
      <c r="C70" s="2">
        <v>0</v>
      </c>
      <c r="D70" s="2">
        <v>2250</v>
      </c>
      <c r="E70" s="2">
        <v>0</v>
      </c>
    </row>
    <row r="71" spans="1:3" ht="12.75">
      <c r="A71" s="20" t="s">
        <v>127</v>
      </c>
      <c r="C71" s="2">
        <v>0</v>
      </c>
    </row>
    <row r="72" spans="1:6" ht="12.75">
      <c r="A72" s="20" t="s">
        <v>102</v>
      </c>
      <c r="B72" s="2">
        <v>500</v>
      </c>
      <c r="C72" s="2">
        <v>10500</v>
      </c>
      <c r="F72" s="20" t="s">
        <v>104</v>
      </c>
    </row>
    <row r="73" ht="12.75">
      <c r="A73" s="20" t="s">
        <v>101</v>
      </c>
    </row>
    <row r="74" spans="1:5" ht="12.75">
      <c r="A74" s="19" t="s">
        <v>156</v>
      </c>
      <c r="E74" s="2">
        <v>500</v>
      </c>
    </row>
    <row r="75" spans="1:5" ht="12.75">
      <c r="A75" s="1" t="s">
        <v>68</v>
      </c>
      <c r="B75" s="6">
        <f>SUM(B53:B71)</f>
        <v>79880</v>
      </c>
      <c r="C75" s="6">
        <f>SUM(C53:C73)</f>
        <v>160153</v>
      </c>
      <c r="D75" s="6">
        <f>SUM(D53:D73)</f>
        <v>110880</v>
      </c>
      <c r="E75" s="6">
        <f>SUM(E53:E74)</f>
        <v>75944</v>
      </c>
    </row>
    <row r="77" ht="12.75">
      <c r="A77" s="1" t="s">
        <v>69</v>
      </c>
    </row>
    <row r="78" spans="1:5" ht="12.75">
      <c r="A78" t="s">
        <v>32</v>
      </c>
      <c r="B78" s="2">
        <v>500</v>
      </c>
      <c r="C78" s="2">
        <v>1500</v>
      </c>
      <c r="D78" s="2">
        <v>1500</v>
      </c>
      <c r="E78" s="2">
        <v>0</v>
      </c>
    </row>
    <row r="79" spans="1:6" ht="12.75">
      <c r="A79" t="s">
        <v>31</v>
      </c>
      <c r="B79" s="2">
        <v>0</v>
      </c>
      <c r="C79" s="2">
        <v>6000</v>
      </c>
      <c r="D79" s="2">
        <v>6000</v>
      </c>
      <c r="E79" s="2">
        <v>0</v>
      </c>
      <c r="F79" s="19" t="s">
        <v>157</v>
      </c>
    </row>
    <row r="80" spans="1:6" ht="12.75">
      <c r="A80" s="19" t="s">
        <v>158</v>
      </c>
      <c r="B80" s="2">
        <v>200</v>
      </c>
      <c r="C80" s="2">
        <v>1000</v>
      </c>
      <c r="D80" s="2">
        <v>1000</v>
      </c>
      <c r="E80" s="2">
        <v>420</v>
      </c>
      <c r="F80" s="19"/>
    </row>
    <row r="81" spans="1:6" ht="12.75">
      <c r="A81" s="19" t="s">
        <v>159</v>
      </c>
      <c r="E81" s="2">
        <v>500</v>
      </c>
      <c r="F81" s="19"/>
    </row>
    <row r="82" spans="1:6" ht="12.75">
      <c r="A82" s="20" t="s">
        <v>131</v>
      </c>
      <c r="B82" s="2">
        <v>300</v>
      </c>
      <c r="C82" s="2">
        <v>400</v>
      </c>
      <c r="D82" s="2">
        <v>400</v>
      </c>
      <c r="E82" s="2">
        <v>1000</v>
      </c>
      <c r="F82" s="20" t="s">
        <v>136</v>
      </c>
    </row>
    <row r="83" spans="1:6" ht="12.75">
      <c r="A83" t="s">
        <v>132</v>
      </c>
      <c r="B83" s="2">
        <v>5000</v>
      </c>
      <c r="C83" s="2">
        <v>12000</v>
      </c>
      <c r="D83" s="2">
        <v>12000</v>
      </c>
      <c r="E83" s="2">
        <v>6000</v>
      </c>
      <c r="F83" s="20" t="s">
        <v>135</v>
      </c>
    </row>
    <row r="84" spans="1:6" s="12" customFormat="1" ht="12.75">
      <c r="A84" t="s">
        <v>133</v>
      </c>
      <c r="B84" s="2">
        <v>1000</v>
      </c>
      <c r="C84" s="16">
        <v>2000</v>
      </c>
      <c r="D84" s="16">
        <v>2000</v>
      </c>
      <c r="E84" s="16">
        <v>2000</v>
      </c>
      <c r="F84" s="20" t="s">
        <v>134</v>
      </c>
    </row>
    <row r="85" spans="1:5" s="12" customFormat="1" ht="12.75">
      <c r="A85" s="14" t="s">
        <v>73</v>
      </c>
      <c r="B85" s="15">
        <f>SUM(B78:B84)</f>
        <v>7000</v>
      </c>
      <c r="C85" s="15">
        <f>SUM(C78:C84)</f>
        <v>22900</v>
      </c>
      <c r="D85" s="15">
        <f>SUM(D78:D84)</f>
        <v>22900</v>
      </c>
      <c r="E85" s="15">
        <f>SUM(E78:E84)</f>
        <v>9920</v>
      </c>
    </row>
    <row r="86" spans="1:2" ht="12.75">
      <c r="A86" s="14"/>
      <c r="B86" s="15"/>
    </row>
    <row r="87" spans="1:5" ht="12.75">
      <c r="A87" s="1" t="s">
        <v>74</v>
      </c>
      <c r="B87" s="6">
        <f>SUM(B75+B85)</f>
        <v>86880</v>
      </c>
      <c r="C87" s="6">
        <f>SUM(C75+C85)</f>
        <v>183053</v>
      </c>
      <c r="D87" s="6">
        <f>SUM(D75+D85)</f>
        <v>133780</v>
      </c>
      <c r="E87" s="6">
        <f>SUM(E75+E85)</f>
        <v>85864</v>
      </c>
    </row>
    <row r="89" ht="12.75">
      <c r="A89" s="3" t="s">
        <v>27</v>
      </c>
    </row>
    <row r="90" ht="12.75">
      <c r="A90" s="14" t="s">
        <v>80</v>
      </c>
    </row>
    <row r="91" spans="1:6" ht="12.75">
      <c r="A91" s="12" t="s">
        <v>82</v>
      </c>
      <c r="B91" s="2">
        <v>10000</v>
      </c>
      <c r="C91" s="2">
        <v>12000</v>
      </c>
      <c r="D91" s="2">
        <v>12000</v>
      </c>
      <c r="F91" t="s">
        <v>160</v>
      </c>
    </row>
    <row r="92" spans="1:6" ht="12.75">
      <c r="A92" s="20" t="s">
        <v>105</v>
      </c>
      <c r="F92" s="20" t="s">
        <v>138</v>
      </c>
    </row>
    <row r="93" spans="1:4" ht="12.75">
      <c r="A93" s="14" t="s">
        <v>81</v>
      </c>
      <c r="B93" s="6">
        <f>SUM(B91:B91)</f>
        <v>10000</v>
      </c>
      <c r="C93" s="15">
        <f>SUM(C91:C92)</f>
        <v>12000</v>
      </c>
      <c r="D93" s="15">
        <f>SUM(D91:D92)</f>
        <v>12000</v>
      </c>
    </row>
    <row r="95" ht="12.75">
      <c r="A95" s="14" t="s">
        <v>12</v>
      </c>
    </row>
    <row r="96" spans="1:6" ht="12.75">
      <c r="A96" s="20" t="s">
        <v>112</v>
      </c>
      <c r="F96" s="2">
        <v>30000</v>
      </c>
    </row>
    <row r="97" spans="1:5" s="20" customFormat="1" ht="12.75">
      <c r="A97" s="20" t="s">
        <v>107</v>
      </c>
      <c r="B97" s="22"/>
      <c r="C97" s="22"/>
      <c r="D97" s="22"/>
      <c r="E97" s="22"/>
    </row>
    <row r="98" spans="1:5" ht="12.75">
      <c r="A98" s="12" t="s">
        <v>11</v>
      </c>
      <c r="B98" s="2">
        <v>15000</v>
      </c>
      <c r="C98" s="2">
        <v>15000</v>
      </c>
      <c r="D98" s="2">
        <v>15000</v>
      </c>
      <c r="E98" s="2">
        <v>15000</v>
      </c>
    </row>
    <row r="99" spans="1:5" ht="12.75">
      <c r="A99" s="10" t="s">
        <v>34</v>
      </c>
      <c r="B99" s="2">
        <v>1750</v>
      </c>
      <c r="C99" s="2">
        <v>1750</v>
      </c>
      <c r="D99" s="2">
        <v>1750</v>
      </c>
      <c r="E99" s="2">
        <v>1750</v>
      </c>
    </row>
    <row r="100" spans="1:5" ht="12.75">
      <c r="A100" s="1" t="s">
        <v>37</v>
      </c>
      <c r="B100" s="6">
        <f>SUM(B98:B99)</f>
        <v>16750</v>
      </c>
      <c r="C100" s="6">
        <f>SUM(C98:C99)</f>
        <v>16750</v>
      </c>
      <c r="D100" s="6">
        <f>SUM(D98:D99)</f>
        <v>16750</v>
      </c>
      <c r="E100" s="6">
        <f>SUM(E98:E99)</f>
        <v>16750</v>
      </c>
    </row>
    <row r="101" ht="12.75">
      <c r="A101" s="1"/>
    </row>
    <row r="102" spans="1:6" ht="12.75">
      <c r="A102" s="21" t="s">
        <v>114</v>
      </c>
      <c r="F102" s="2">
        <v>50000</v>
      </c>
    </row>
    <row r="103" ht="12.75">
      <c r="A103" s="20" t="s">
        <v>112</v>
      </c>
    </row>
    <row r="104" ht="12.75">
      <c r="A104" s="20" t="s">
        <v>107</v>
      </c>
    </row>
    <row r="105" spans="1:6" ht="12.75">
      <c r="A105" s="12" t="s">
        <v>17</v>
      </c>
      <c r="C105" s="2">
        <v>15000</v>
      </c>
      <c r="F105" s="20"/>
    </row>
    <row r="106" spans="1:3" ht="12.75">
      <c r="A106" s="4" t="s">
        <v>56</v>
      </c>
      <c r="C106" s="2">
        <v>3500</v>
      </c>
    </row>
    <row r="107" spans="1:5" s="21" customFormat="1" ht="12.75">
      <c r="A107" s="21" t="s">
        <v>111</v>
      </c>
      <c r="B107" s="23">
        <f>SUM(B103:B106)</f>
        <v>0</v>
      </c>
      <c r="C107" s="23">
        <f>SUM(C105:C106)</f>
        <v>18500</v>
      </c>
      <c r="D107" s="23"/>
      <c r="E107" s="23"/>
    </row>
    <row r="108" spans="2:5" s="21" customFormat="1" ht="12.75">
      <c r="B108" s="23"/>
      <c r="C108" s="23"/>
      <c r="D108" s="23"/>
      <c r="E108" s="23"/>
    </row>
    <row r="109" spans="1:5" s="21" customFormat="1" ht="12.75">
      <c r="A109" s="21" t="s">
        <v>115</v>
      </c>
      <c r="B109" s="23"/>
      <c r="C109" s="23"/>
      <c r="D109" s="22"/>
      <c r="E109" s="22"/>
    </row>
    <row r="110" spans="1:5" s="20" customFormat="1" ht="12.75">
      <c r="A110" s="20" t="s">
        <v>116</v>
      </c>
      <c r="B110" s="22"/>
      <c r="C110" s="22"/>
      <c r="D110" s="22"/>
      <c r="E110" s="22"/>
    </row>
    <row r="111" spans="1:6" s="20" customFormat="1" ht="12.75">
      <c r="A111" s="20" t="s">
        <v>117</v>
      </c>
      <c r="B111" s="22"/>
      <c r="C111" s="22"/>
      <c r="D111" s="22"/>
      <c r="E111" s="22"/>
      <c r="F111" s="20" t="s">
        <v>119</v>
      </c>
    </row>
    <row r="112" spans="1:5" s="20" customFormat="1" ht="12.75">
      <c r="A112" s="20" t="s">
        <v>118</v>
      </c>
      <c r="B112" s="22"/>
      <c r="C112" s="22"/>
      <c r="D112" s="22"/>
      <c r="E112" s="22"/>
    </row>
    <row r="113" spans="1:5" s="20" customFormat="1" ht="12.75">
      <c r="A113" s="20" t="s">
        <v>15</v>
      </c>
      <c r="B113" s="22"/>
      <c r="C113" s="22"/>
      <c r="D113" s="22"/>
      <c r="E113" s="22"/>
    </row>
    <row r="114" spans="1:5" s="21" customFormat="1" ht="12.75">
      <c r="A114" s="21" t="s">
        <v>120</v>
      </c>
      <c r="B114" s="23">
        <f>SUM(A110:B113)</f>
        <v>0</v>
      </c>
      <c r="C114" s="23">
        <f>SUM(B110:C113)</f>
        <v>0</v>
      </c>
      <c r="D114" s="23"/>
      <c r="E114" s="23"/>
    </row>
    <row r="115" spans="1:2" ht="12.75">
      <c r="A115" s="1"/>
      <c r="B115" s="6"/>
    </row>
    <row r="116" spans="1:6" ht="12.75">
      <c r="A116" s="14" t="s">
        <v>20</v>
      </c>
      <c r="B116" s="6"/>
      <c r="F116" s="2">
        <v>145000</v>
      </c>
    </row>
    <row r="117" spans="1:2" ht="11.25" customHeight="1">
      <c r="A117" s="20" t="s">
        <v>116</v>
      </c>
      <c r="B117" s="6"/>
    </row>
    <row r="118" spans="1:6" ht="12.75">
      <c r="A118" s="12" t="s">
        <v>21</v>
      </c>
      <c r="B118" s="16"/>
      <c r="C118" s="16">
        <v>100000</v>
      </c>
      <c r="D118" s="16">
        <v>100000</v>
      </c>
      <c r="F118" t="s">
        <v>161</v>
      </c>
    </row>
    <row r="119" spans="1:5" s="14" customFormat="1" ht="12.75">
      <c r="A119" s="12" t="s">
        <v>15</v>
      </c>
      <c r="B119" s="16"/>
      <c r="C119" s="16">
        <v>10150</v>
      </c>
      <c r="D119" s="16">
        <v>10150</v>
      </c>
      <c r="E119" s="28">
        <v>700</v>
      </c>
    </row>
    <row r="120" spans="1:5" ht="12.75">
      <c r="A120" s="14" t="s">
        <v>22</v>
      </c>
      <c r="B120" s="15">
        <f>SUM(B118:B119)</f>
        <v>0</v>
      </c>
      <c r="C120" s="15">
        <f>SUM(C118:C119)</f>
        <v>110150</v>
      </c>
      <c r="D120" s="15">
        <f>SUM(D118:D119)</f>
        <v>110150</v>
      </c>
      <c r="E120" s="15">
        <f>SUM(E118:E119)</f>
        <v>700</v>
      </c>
    </row>
    <row r="121" spans="1:3" ht="12.75">
      <c r="A121" s="14"/>
      <c r="B121" s="15"/>
      <c r="C121" s="15"/>
    </row>
    <row r="122" spans="1:2" ht="12.75">
      <c r="A122" s="1"/>
      <c r="B122" s="6"/>
    </row>
    <row r="123" spans="1:6" ht="12.75">
      <c r="A123" s="14" t="s">
        <v>13</v>
      </c>
      <c r="F123" s="2">
        <v>25000</v>
      </c>
    </row>
    <row r="124" ht="12.75">
      <c r="A124" s="20" t="s">
        <v>121</v>
      </c>
    </row>
    <row r="125" spans="1:5" s="14" customFormat="1" ht="12.75">
      <c r="A125" s="12" t="s">
        <v>14</v>
      </c>
      <c r="B125" s="16"/>
      <c r="C125" s="15"/>
      <c r="D125" s="15"/>
      <c r="E125" s="15"/>
    </row>
    <row r="126" spans="1:5" s="14" customFormat="1" ht="12.75">
      <c r="A126" s="20" t="s">
        <v>122</v>
      </c>
      <c r="B126" s="16"/>
      <c r="C126" s="15"/>
      <c r="D126" s="15"/>
      <c r="E126" s="15"/>
    </row>
    <row r="127" spans="1:5" s="14" customFormat="1" ht="12.75">
      <c r="A127" s="12" t="s">
        <v>15</v>
      </c>
      <c r="B127" s="16"/>
      <c r="C127" s="15"/>
      <c r="D127" s="15"/>
      <c r="E127" s="15"/>
    </row>
    <row r="128" spans="1:4" ht="12.75">
      <c r="A128" s="14" t="s">
        <v>19</v>
      </c>
      <c r="B128" s="15">
        <f>SUM(B125:B127)</f>
        <v>0</v>
      </c>
      <c r="C128" s="15">
        <f>SUM(C125:C127)</f>
        <v>0</v>
      </c>
      <c r="D128" s="2">
        <v>0</v>
      </c>
    </row>
    <row r="129" spans="1:2" ht="12.75">
      <c r="A129" s="12"/>
      <c r="B129" s="16"/>
    </row>
    <row r="130" spans="1:6" ht="12.75">
      <c r="A130" s="14" t="s">
        <v>16</v>
      </c>
      <c r="F130" s="20" t="s">
        <v>126</v>
      </c>
    </row>
    <row r="131" ht="12.75">
      <c r="A131" s="20" t="s">
        <v>123</v>
      </c>
    </row>
    <row r="132" spans="1:5" ht="12.75">
      <c r="A132" s="20" t="s">
        <v>124</v>
      </c>
      <c r="B132" s="2">
        <v>6000</v>
      </c>
      <c r="C132" s="2">
        <v>6000</v>
      </c>
      <c r="D132" s="2">
        <v>6000</v>
      </c>
      <c r="E132" s="2">
        <v>6000</v>
      </c>
    </row>
    <row r="133" spans="1:3" ht="12.75">
      <c r="A133" s="20" t="s">
        <v>125</v>
      </c>
      <c r="C133" s="2">
        <v>15000</v>
      </c>
    </row>
    <row r="134" spans="1:5" ht="12.75">
      <c r="A134" s="14" t="s">
        <v>18</v>
      </c>
      <c r="B134" s="15">
        <f>SUM(B132:B132)</f>
        <v>6000</v>
      </c>
      <c r="C134" s="15">
        <f>SUM(C132:C133)</f>
        <v>21000</v>
      </c>
      <c r="D134" s="15">
        <f>SUM(D132:D133)</f>
        <v>6000</v>
      </c>
      <c r="E134" s="15">
        <f>SUM(E132:E133)</f>
        <v>6000</v>
      </c>
    </row>
    <row r="135" ht="12.75">
      <c r="A135" s="4"/>
    </row>
    <row r="136" spans="1:5" ht="12.75">
      <c r="A136" s="1" t="s">
        <v>50</v>
      </c>
      <c r="B136" s="15">
        <f>SUM(B93+B100+B107+B128+B114+B120+B134)</f>
        <v>32750</v>
      </c>
      <c r="C136" s="15">
        <f>SUM(C93+C100+C107+C128+C114+C120+C134)</f>
        <v>178400</v>
      </c>
      <c r="D136" s="15">
        <f>SUM(D93+D100+D107+D128+D114+D120+D134)</f>
        <v>144900</v>
      </c>
      <c r="E136" s="15">
        <f>SUM(E93+E100+E107+E128+E114+E120+E134)</f>
        <v>23450</v>
      </c>
    </row>
    <row r="137" ht="12.75">
      <c r="A137" s="1"/>
    </row>
    <row r="138" spans="1:5" ht="12.75">
      <c r="A138" s="3" t="s">
        <v>75</v>
      </c>
      <c r="B138" s="17">
        <f>SUM(B87+B136)</f>
        <v>119630</v>
      </c>
      <c r="C138" s="17">
        <f>SUM(C87+C136)</f>
        <v>361453</v>
      </c>
      <c r="D138" s="17">
        <f>SUM(D87+D136)</f>
        <v>278680</v>
      </c>
      <c r="E138" s="17">
        <f>SUM(E87+E136)</f>
        <v>109314</v>
      </c>
    </row>
    <row r="139" spans="1:3" ht="12.75">
      <c r="A139" s="3"/>
      <c r="B139" s="17"/>
      <c r="C139" s="17"/>
    </row>
    <row r="141" spans="1:5" ht="12.75">
      <c r="A141" s="9" t="s">
        <v>60</v>
      </c>
      <c r="B141" s="16">
        <f>B47-B138</f>
        <v>-24130</v>
      </c>
      <c r="C141" s="16">
        <f>C47-C138</f>
        <v>-40453</v>
      </c>
      <c r="D141" s="16">
        <f>D47-D138</f>
        <v>8820</v>
      </c>
      <c r="E141" s="16">
        <f>E47-E138</f>
        <v>-9330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Jo Ellen Green Kaiser</cp:lastModifiedBy>
  <cp:lastPrinted>2011-05-27T13:45:02Z</cp:lastPrinted>
  <dcterms:created xsi:type="dcterms:W3CDTF">2010-12-20T19:12:33Z</dcterms:created>
  <dcterms:modified xsi:type="dcterms:W3CDTF">2012-07-05T17:57:30Z</dcterms:modified>
  <cp:category/>
  <cp:version/>
  <cp:contentType/>
  <cp:contentStatus/>
</cp:coreProperties>
</file>