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scal Sponsorships\The Medium Consortium\Monthly Reports\FY17\"/>
    </mc:Choice>
  </mc:AlternateContent>
  <bookViews>
    <workbookView xWindow="0" yWindow="0" windowWidth="21525" windowHeight="11760" firstSheet="1" activeTab="4"/>
  </bookViews>
  <sheets>
    <sheet name="by Month" sheetId="1" state="hidden" r:id="rId1"/>
    <sheet name="July by Month" sheetId="9" r:id="rId2"/>
    <sheet name="July by Class" sheetId="10" r:id="rId3"/>
    <sheet name="Jul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'July Detail'!$I$1</definedName>
    <definedName name="QB_COLUMN_1" localSheetId="4" hidden="1">'Unpaid Bills'!$C$1</definedName>
    <definedName name="QB_COLUMN_100210" localSheetId="2" hidden="1">'July by Class'!$K$1</definedName>
    <definedName name="QB_COLUMN_102210" localSheetId="2" hidden="1">'July by Class'!$L$1</definedName>
    <definedName name="QB_COLUMN_13" localSheetId="4" hidden="1">'Unpaid Bills'!$K$1</definedName>
    <definedName name="QB_COLUMN_155210" localSheetId="2" hidden="1">'July by Class'!$N$1</definedName>
    <definedName name="QB_COLUMN_17" localSheetId="5" hidden="1">'Detail Jan-May'!$K$4</definedName>
    <definedName name="QB_COLUMN_17" localSheetId="3" hidden="1">'July Detail'!$P$1</definedName>
    <definedName name="QB_COLUMN_19" localSheetId="5" hidden="1">'Detail Jan-May'!#REF!</definedName>
    <definedName name="QB_COLUMN_19" localSheetId="3" hidden="1">'July Detail'!#REF!</definedName>
    <definedName name="QB_COLUMN_20" localSheetId="5" hidden="1">'Detail Jan-May'!#REF!</definedName>
    <definedName name="QB_COLUMN_20" localSheetId="3" hidden="1">'July Detail'!#REF!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'July Detail'!$Q$1</definedName>
    <definedName name="QB_COLUMN_29" localSheetId="5" hidden="1">'Detail Jan-May'!$M$4</definedName>
    <definedName name="QB_COLUMN_29" localSheetId="3" hidden="1">'July Detail'!$R$1</definedName>
    <definedName name="QB_COLUMN_2920" localSheetId="1" hidden="1">'July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'July Detail'!$K$1</definedName>
    <definedName name="QB_COLUMN_3" localSheetId="4" hidden="1">'Unpaid Bills'!$E$1</definedName>
    <definedName name="QB_COLUMN_31" localSheetId="5" hidden="1">'Detail Jan-May'!$N$4</definedName>
    <definedName name="QB_COLUMN_31" localSheetId="3" hidden="1">'July Detail'!$S$1</definedName>
    <definedName name="QB_COLUMN_4" localSheetId="5" hidden="1">'Detail Jan-May'!$G$4</definedName>
    <definedName name="QB_COLUMN_4" localSheetId="3" hidden="1">'July Detail'!$L$1</definedName>
    <definedName name="QB_COLUMN_4" localSheetId="4" hidden="1">'Unpaid Bills'!$G$1</definedName>
    <definedName name="QB_COLUMN_42301" localSheetId="2" hidden="1">'July by Class'!$O$1</definedName>
    <definedName name="QB_COLUMN_43210" localSheetId="2" hidden="1">'July by Class'!$I$1</definedName>
    <definedName name="QB_COLUMN_5" localSheetId="5" hidden="1">'Detail Jan-May'!$H$4</definedName>
    <definedName name="QB_COLUMN_5" localSheetId="3" hidden="1">'July Detail'!$M$1</definedName>
    <definedName name="QB_COLUMN_5" localSheetId="4" hidden="1">'Unpaid Bills'!$I$1</definedName>
    <definedName name="QB_COLUMN_61210" localSheetId="2" hidden="1">'July by Class'!$J$1</definedName>
    <definedName name="QB_COLUMN_7" localSheetId="5" hidden="1">'Detail Jan-May'!$I$4</definedName>
    <definedName name="QB_COLUMN_7" localSheetId="3" hidden="1">'July Detail'!$N$1</definedName>
    <definedName name="QB_COLUMN_71210" localSheetId="2" hidden="1">'July by Class'!$M$1</definedName>
    <definedName name="QB_COLUMN_8" localSheetId="5" hidden="1">'Detail Jan-May'!$J$4</definedName>
    <definedName name="QB_COLUMN_8" localSheetId="3" hidden="1">'July Detail'!$O$1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'July by Class'!$6:$6,'July by Class'!$7:$7,'July by Class'!$13:$13,'July by Class'!$22:$22,'July by Class'!$23:$23,'July by Class'!$24:$24,'July by Class'!$25:$25,'July by Class'!$26:$26,'July by Class'!$27:$27,'July by Class'!$28:$28,'July by Class'!$29:$29</definedName>
    <definedName name="QB_DATA_0" localSheetId="1" hidden="1">'July by Month'!$7:$7,'July by Month'!$8:$8,'July by Month'!$14:$14,'July by Month'!$23:$23,'July by Month'!$24:$24,'July by Month'!$25:$25,'July by Month'!$26:$26,'July by Month'!$27:$27,'July by Month'!$28:$28,'July by Month'!$29:$29,'July by Month'!$30:$30</definedName>
    <definedName name="QB_DATA_0" localSheetId="3" hidden="1">'July Detail'!$7:$7,'July Detail'!$10:$10,'July Detail'!$18:$18,'July Detail'!$19:$19,'July Detail'!$30:$30,'July Detail'!$31:$31,'July Detail'!$32:$32,'July Detail'!$33:$33,'July Detail'!$34:$34,'July Detail'!$35:$35,'July Detail'!$36:$36,'July Detail'!$37:$37,'July Detail'!$38:$38,'July Detail'!$39:$39,'July Detail'!$40:$40,'July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3" hidden="1">'July Detail'!$46:$46,'July Detail'!$47:$47,'July Detail'!$50:$50,'July Detail'!$51:$51,'July Detail'!$54:$54,'July Detail'!$57:$57,'July Detail'!$58:$58,'July Detail'!$59:$59,'July Detail'!$60:$60,'July Detail'!$61:$61,'July Detail'!$62:$62,'July Detail'!$65:$65,'July Detail'!$66:$66,'July Detail'!$67:$67,'July Detail'!$68:$68,'July Detail'!$69:$69</definedName>
    <definedName name="QB_DATA_1_1" localSheetId="0" hidden="1">'by Month'!$35:$35,'by Month'!$36:$36,'by Month'!$37:$37,'by Month'!$38:$38,'by Month'!$39:$39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'July Detail'!$72:$72,'July Detail'!$73:$73,'July Detail'!$74:$74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'July by Class'!$O$6,'July by Class'!$O$7,'July by Class'!$I$8,'July by Class'!$J$8,'July by Class'!$K$8,'July by Class'!$L$8,'July by Class'!$M$8,'July by Class'!$N$8,'July by Class'!$O$8,'July by Class'!$I$9,'July by Class'!$J$9,'July by Class'!$K$9,'July by Class'!$L$9,'July by Class'!$M$9,'July by Class'!$N$9,'July by Class'!$O$9</definedName>
    <definedName name="QB_FORMULA_0" localSheetId="1" hidden="1">'July by Month'!$I$9,'July by Month'!$I$10,'July by Month'!$I$15,'July by Month'!$I$16,'July by Month'!$I$17,'July by Month'!$I$18,'July by Month'!$I$19,'July by Month'!$I$31,'July by Month'!$I$32,'July by Month'!$I$33,'July by Month'!$I$34,'July by Month'!$I$35</definedName>
    <definedName name="QB_FORMULA_0" localSheetId="3" hidden="1">'July Detail'!$Q$8,'July Detail'!$R$8,'July Detail'!$S$8,'July Detail'!$Q$11,'July Detail'!$R$11,'July Detail'!$S$11,'July Detail'!$Q$12,'July Detail'!$R$12,'July Detail'!$S$12,'July Detail'!$Q$13,'July Detail'!$R$13,'July Detail'!$S$13,'July Detail'!$Q$20,'July Detail'!$R$20,'July Detail'!$S$20,'July Detail'!$Q$21</definedName>
    <definedName name="QB_FORMULA_0" localSheetId="4" hidden="1">'Unpaid Bills'!#REF!,'Unpaid Bills'!#REF!,'Unpaid Bills'!$O$2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'July by Class'!$O$13,'July by Class'!$I$14,'July by Class'!$J$14,'July by Class'!$K$14,'July by Class'!$L$14,'July by Class'!$M$14,'July by Class'!$N$14,'July by Class'!$O$14,'July by Class'!$I$15,'July by Class'!$J$15,'July by Class'!$K$15,'July by Class'!$L$15,'July by Class'!$M$15,'July by Class'!$N$15,'July by Class'!$O$15,'July by Class'!$I$16</definedName>
    <definedName name="QB_FORMULA_1" localSheetId="3" hidden="1">'July Detail'!$R$21,'July Detail'!$S$21,'July Detail'!$Q$22,'July Detail'!$R$22,'July Detail'!$S$22,'July Detail'!$Q$23,'July Detail'!$R$23,'July Detail'!$S$23,'July Detail'!$Q$24,'July Detail'!$R$24,'July Detail'!$S$24,'July Detail'!$Q$25,'July Detail'!$R$25,'July Detail'!$S$25,'July Detail'!$Q$41,'July Detail'!$R$41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'July by Class'!$J$16,'July by Class'!$K$16,'July by Class'!$L$16,'July by Class'!$M$16,'July by Class'!$N$16,'July by Class'!$O$16,'July by Class'!$I$17,'July by Class'!$J$17,'July by Class'!$K$17,'July by Class'!$L$17,'July by Class'!$M$17,'July by Class'!$N$17,'July by Class'!$O$17,'July by Class'!$I$18,'July by Class'!$J$18,'July by Class'!$K$18</definedName>
    <definedName name="QB_FORMULA_2" localSheetId="3" hidden="1">'July Detail'!$S$41,'July Detail'!$Q$44,'July Detail'!$R$44,'July Detail'!$S$44,'July Detail'!$Q$48,'July Detail'!$R$48,'July Detail'!$S$48,'July Detail'!$Q$52,'July Detail'!$R$52,'July Detail'!$S$52,'July Detail'!$Q$55,'July Detail'!$R$55,'July Detail'!$S$55,'July Detail'!$Q$63,'July Detail'!$R$63,'July Detail'!$S$63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'July by Class'!$L$18,'July by Class'!$M$18,'July by Class'!$N$18,'July by Class'!$O$18,'July by Class'!$O$22,'July by Class'!$O$23,'July by Class'!$O$24,'July by Class'!$O$25,'July by Class'!$O$26,'July by Class'!$O$27,'July by Class'!$O$28,'July by Class'!$O$29,'July by Class'!$I$30,'July by Class'!$J$30,'July by Class'!$K$30,'July by Class'!$L$30</definedName>
    <definedName name="QB_FORMULA_3" localSheetId="3" hidden="1">'July Detail'!$Q$70,'July Detail'!$R$70,'July Detail'!$S$70,'July Detail'!$Q$75,'July Detail'!$R$75,'July Detail'!$S$75,'July Detail'!$Q$76,'July Detail'!$R$76,'July Detail'!$S$76,'July Detail'!$Q$77,'July Detail'!$R$77,'July Detail'!$S$77,'July Detail'!$Q$78,'July Detail'!$R$78,'July Detail'!$S$78,'July Detail'!$Q$79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'July by Class'!$M$30,'July by Class'!$N$30,'July by Class'!$O$30,'July by Class'!$I$31,'July by Class'!$J$31,'July by Class'!$K$31,'July by Class'!$L$31,'July by Class'!$M$31,'July by Class'!$N$31,'July by Class'!$O$31,'July by Class'!$I$32,'July by Class'!$J$32,'July by Class'!$K$32,'July by Class'!$L$32,'July by Class'!$M$32,'July by Class'!$N$32</definedName>
    <definedName name="QB_FORMULA_4" localSheetId="3" hidden="1">'July Detail'!$R$79,'July Detail'!$S$79,'July Detail'!$Q$80,'July Detail'!$R$80,'July Detail'!$S$80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'July by Class'!$O$32,'July by Class'!$I$33,'July by Class'!$J$33,'July by Class'!$K$33,'July by Class'!$L$33,'July by Class'!$M$33,'July by Class'!$N$33,'July by Class'!$O$33,'July by Class'!$I$34,'July by Class'!$J$34,'July by Class'!$K$34,'July by Class'!$L$34,'July by Class'!$M$34,'July by Class'!$N$34,'July by Class'!$O$34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6" localSheetId="0" hidden="1">'by Month'!$S$43,'by Month'!$U$43,'by Month'!$I$44,'by Month'!$K$44,'by Month'!$M$44,'by Month'!$O$44,'by Month'!$Q$44,'by Month'!$S$44,'by Month'!$U$44</definedName>
    <definedName name="QB_ROW_1023010" localSheetId="5" hidden="1">'Detail Jan-May'!$B$5</definedName>
    <definedName name="QB_ROW_1023040" localSheetId="0" hidden="1">'by Month'!$E$8</definedName>
    <definedName name="QB_ROW_1023040" localSheetId="2" hidden="1">'July by Class'!$E$4</definedName>
    <definedName name="QB_ROW_1023040" localSheetId="1" hidden="1">'July by Month'!$E$5</definedName>
    <definedName name="QB_ROW_1023040" localSheetId="3" hidden="1">'July Detail'!$E$4</definedName>
    <definedName name="QB_ROW_1023040_1" localSheetId="0" hidden="1">'by Month'!$E$4</definedName>
    <definedName name="QB_ROW_1023310" localSheetId="5" hidden="1">'Detail Jan-May'!$B$30</definedName>
    <definedName name="QB_ROW_1023340" localSheetId="0" hidden="1">'by Month'!$E$13</definedName>
    <definedName name="QB_ROW_1023340" localSheetId="2" hidden="1">'July by Class'!$E$9</definedName>
    <definedName name="QB_ROW_1023340" localSheetId="1" hidden="1">'July by Month'!$E$10</definedName>
    <definedName name="QB_ROW_1023340" localSheetId="3" hidden="1">'July Detail'!$E$13</definedName>
    <definedName name="QB_ROW_1023340_1" localSheetId="0" hidden="1">'by Month'!$E$9</definedName>
    <definedName name="QB_ROW_1357020" localSheetId="5" hidden="1">'Detail Jan-May'!$C$6</definedName>
    <definedName name="QB_ROW_1357050" localSheetId="0" hidden="1">'by Month'!$F$9</definedName>
    <definedName name="QB_ROW_1357050" localSheetId="2" hidden="1">'July by Class'!$F$5</definedName>
    <definedName name="QB_ROW_1357050" localSheetId="1" hidden="1">'July by Month'!$F$6</definedName>
    <definedName name="QB_ROW_1357050" localSheetId="3" hidden="1">'July Detail'!$F$5</definedName>
    <definedName name="QB_ROW_1357050_1" localSheetId="0" hidden="1">'by Month'!$F$5</definedName>
    <definedName name="QB_ROW_1357320" localSheetId="5" hidden="1">'Detail Jan-May'!$C$29</definedName>
    <definedName name="QB_ROW_1357350" localSheetId="0" hidden="1">'by Month'!$F$12</definedName>
    <definedName name="QB_ROW_1357350" localSheetId="2" hidden="1">'July by Class'!$F$8</definedName>
    <definedName name="QB_ROW_1357350" localSheetId="1" hidden="1">'July by Month'!$F$9</definedName>
    <definedName name="QB_ROW_1357350" localSheetId="3" hidden="1">'July Detail'!$F$12</definedName>
    <definedName name="QB_ROW_1357350_1" localSheetId="0" hidden="1">'by Month'!$F$8</definedName>
    <definedName name="QB_ROW_1416020" localSheetId="5" hidden="1">'Detail Jan-May'!$C$32</definedName>
    <definedName name="QB_ROW_1416050" localSheetId="0" hidden="1">'by Month'!$F$15</definedName>
    <definedName name="QB_ROW_1416050" localSheetId="2" hidden="1">'July by Class'!$F$11</definedName>
    <definedName name="QB_ROW_1416050" localSheetId="1" hidden="1">'July by Month'!$F$12</definedName>
    <definedName name="QB_ROW_1416050" localSheetId="3" hidden="1">'July Detail'!$F$15</definedName>
    <definedName name="QB_ROW_1416050_1" localSheetId="0" hidden="1">'by Month'!$F$11</definedName>
    <definedName name="QB_ROW_1416320" localSheetId="5" hidden="1">'Detail Jan-May'!$C$73</definedName>
    <definedName name="QB_ROW_1416350" localSheetId="0" hidden="1">'by Month'!$F$22</definedName>
    <definedName name="QB_ROW_1416350" localSheetId="2" hidden="1">'July by Class'!$F$15</definedName>
    <definedName name="QB_ROW_1416350" localSheetId="1" hidden="1">'July by Month'!$F$16</definedName>
    <definedName name="QB_ROW_1416350" localSheetId="3" hidden="1">'July Detail'!$F$22</definedName>
    <definedName name="QB_ROW_1416350_1" localSheetId="0" hidden="1">'by Month'!$F$18</definedName>
    <definedName name="QB_ROW_1417040" localSheetId="5" hidden="1">'Detail Jan-May'!$E$49</definedName>
    <definedName name="QB_ROW_1417270" localSheetId="0" hidden="1">'by Month'!$H$20</definedName>
    <definedName name="QB_ROW_1417270_1" localSheetId="0" hidden="1">'by Month'!$H$16</definedName>
    <definedName name="QB_ROW_1417340" localSheetId="5" hidden="1">'Detail Jan-May'!$E$71</definedName>
    <definedName name="QB_ROW_1438010" localSheetId="5" hidden="1">'Detail Jan-May'!$B$75</definedName>
    <definedName name="QB_ROW_1438040" localSheetId="0" hidden="1">'by Month'!$E$27</definedName>
    <definedName name="QB_ROW_1438040" localSheetId="2" hidden="1">'July by Class'!$E$20</definedName>
    <definedName name="QB_ROW_1438040" localSheetId="1" hidden="1">'July by Month'!$E$21</definedName>
    <definedName name="QB_ROW_1438040" localSheetId="3" hidden="1">'July Detail'!$E$27</definedName>
    <definedName name="QB_ROW_1438040_1" localSheetId="0" hidden="1">'by Month'!$E$23</definedName>
    <definedName name="QB_ROW_1438310" localSheetId="5" hidden="1">'Detail Jan-May'!$B$303</definedName>
    <definedName name="QB_ROW_1438340" localSheetId="0" hidden="1">'by Month'!$E$45</definedName>
    <definedName name="QB_ROW_1438340" localSheetId="2" hidden="1">'July by Class'!$E$31</definedName>
    <definedName name="QB_ROW_1438340" localSheetId="1" hidden="1">'July by Month'!$E$32</definedName>
    <definedName name="QB_ROW_1438340" localSheetId="3" hidden="1">'July Detail'!$E$77</definedName>
    <definedName name="QB_ROW_1438340_1" localSheetId="0" hidden="1">'by Month'!$E$41</definedName>
    <definedName name="QB_ROW_1439020" localSheetId="5" hidden="1">'Detail Jan-May'!$C$76</definedName>
    <definedName name="QB_ROW_1439050" localSheetId="0" hidden="1">'by Month'!$F$28</definedName>
    <definedName name="QB_ROW_1439050" localSheetId="2" hidden="1">'July by Class'!$F$21</definedName>
    <definedName name="QB_ROW_1439050" localSheetId="1" hidden="1">'July by Month'!$F$22</definedName>
    <definedName name="QB_ROW_1439050" localSheetId="3" hidden="1">'July Detail'!$F$28</definedName>
    <definedName name="QB_ROW_1439050_1" localSheetId="0" hidden="1">'by Month'!$F$24</definedName>
    <definedName name="QB_ROW_1439320" localSheetId="5" hidden="1">'Detail Jan-May'!$C$302</definedName>
    <definedName name="QB_ROW_1439350" localSheetId="0" hidden="1">'by Month'!$F$44</definedName>
    <definedName name="QB_ROW_1439350" localSheetId="2" hidden="1">'July by Class'!$F$30</definedName>
    <definedName name="QB_ROW_1439350" localSheetId="1" hidden="1">'July by Month'!$F$31</definedName>
    <definedName name="QB_ROW_1439350" localSheetId="3" hidden="1">'July Detail'!$F$76</definedName>
    <definedName name="QB_ROW_1439350_1" localSheetId="0" hidden="1">'by Month'!$F$40</definedName>
    <definedName name="QB_ROW_1440030" localSheetId="5" hidden="1">'Detail Jan-May'!$D$82</definedName>
    <definedName name="QB_ROW_1440060" localSheetId="3" hidden="1">'July Detail'!$G$29</definedName>
    <definedName name="QB_ROW_1440260" localSheetId="0" hidden="1">'by Month'!$G$30</definedName>
    <definedName name="QB_ROW_1440260" localSheetId="2" hidden="1">'July by Class'!$G$22</definedName>
    <definedName name="QB_ROW_1440260" localSheetId="1" hidden="1">'July by Month'!$G$23</definedName>
    <definedName name="QB_ROW_1440260_1" localSheetId="0" hidden="1">'by Month'!$G$26</definedName>
    <definedName name="QB_ROW_1440330" localSheetId="5" hidden="1">'Detail Jan-May'!$D$133</definedName>
    <definedName name="QB_ROW_1440360" localSheetId="3" hidden="1">'July Detail'!$G$41</definedName>
    <definedName name="QB_ROW_1441030" localSheetId="5" hidden="1">'Detail Jan-May'!$D$77</definedName>
    <definedName name="QB_ROW_1441260" localSheetId="0" hidden="1">'by Month'!$G$29</definedName>
    <definedName name="QB_ROW_1441260_1" localSheetId="0" hidden="1">'by Month'!$G$25</definedName>
    <definedName name="QB_ROW_1441330" localSheetId="5" hidden="1">'Detail Jan-May'!$D$81</definedName>
    <definedName name="QB_ROW_1443030" localSheetId="5" hidden="1">'Detail Jan-May'!$D$134</definedName>
    <definedName name="QB_ROW_1443060" localSheetId="3" hidden="1">'July Detail'!$G$42</definedName>
    <definedName name="QB_ROW_1443260" localSheetId="0" hidden="1">'by Month'!$G$31</definedName>
    <definedName name="QB_ROW_1443260" localSheetId="2" hidden="1">'July by Class'!$G$23</definedName>
    <definedName name="QB_ROW_1443260" localSheetId="1" hidden="1">'July by Month'!$G$24</definedName>
    <definedName name="QB_ROW_1443260_1" localSheetId="0" hidden="1">'by Month'!$G$27</definedName>
    <definedName name="QB_ROW_1443330" localSheetId="5" hidden="1">'Detail Jan-May'!$D$143</definedName>
    <definedName name="QB_ROW_1443360" localSheetId="3" hidden="1">'July Detail'!$G$44</definedName>
    <definedName name="QB_ROW_1446030" localSheetId="5" hidden="1">'Detail Jan-May'!$D$144</definedName>
    <definedName name="QB_ROW_1446060" localSheetId="3" hidden="1">'July Detail'!$G$45</definedName>
    <definedName name="QB_ROW_1446260" localSheetId="0" hidden="1">'by Month'!$G$32</definedName>
    <definedName name="QB_ROW_1446260" localSheetId="2" hidden="1">'July by Class'!$G$24</definedName>
    <definedName name="QB_ROW_1446260" localSheetId="1" hidden="1">'July by Month'!$G$25</definedName>
    <definedName name="QB_ROW_1446260_1" localSheetId="0" hidden="1">'by Month'!$G$28</definedName>
    <definedName name="QB_ROW_1446330" localSheetId="5" hidden="1">'Detail Jan-May'!$D$174</definedName>
    <definedName name="QB_ROW_1446360" localSheetId="3" hidden="1">'July Detail'!$G$48</definedName>
    <definedName name="QB_ROW_1447030" localSheetId="5" hidden="1">'Detail Jan-May'!$D$175</definedName>
    <definedName name="QB_ROW_1447060" localSheetId="3" hidden="1">'July Detail'!$G$49</definedName>
    <definedName name="QB_ROW_1447260" localSheetId="0" hidden="1">'by Month'!$G$33</definedName>
    <definedName name="QB_ROW_1447260" localSheetId="2" hidden="1">'July by Class'!$G$25</definedName>
    <definedName name="QB_ROW_1447260" localSheetId="1" hidden="1">'July by Month'!$G$26</definedName>
    <definedName name="QB_ROW_1447260_1" localSheetId="0" hidden="1">'by Month'!$G$29</definedName>
    <definedName name="QB_ROW_1447330" localSheetId="5" hidden="1">'Detail Jan-May'!$D$188</definedName>
    <definedName name="QB_ROW_1447360" localSheetId="3" hidden="1">'July Detail'!$G$52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260" localSheetId="0" hidden="1">'by Month'!$G$38</definedName>
    <definedName name="QB_ROW_1452260_1" localSheetId="0" hidden="1">'by Month'!$G$34</definedName>
    <definedName name="QB_ROW_1452330" localSheetId="5" hidden="1">'Detail Jan-May'!$D$227</definedName>
    <definedName name="QB_ROW_1453030" localSheetId="5" hidden="1">'Detail Jan-May'!$D$228</definedName>
    <definedName name="QB_ROW_1453060" localSheetId="3" hidden="1">'July Detail'!$G$56</definedName>
    <definedName name="QB_ROW_1453260" localSheetId="0" hidden="1">'by Month'!$G$39</definedName>
    <definedName name="QB_ROW_1453260" localSheetId="2" hidden="1">'July by Class'!$G$27</definedName>
    <definedName name="QB_ROW_1453260" localSheetId="1" hidden="1">'July by Month'!$G$28</definedName>
    <definedName name="QB_ROW_1453260_1" localSheetId="0" hidden="1">'by Month'!$G$35</definedName>
    <definedName name="QB_ROW_1453330" localSheetId="5" hidden="1">'Detail Jan-May'!$D$254</definedName>
    <definedName name="QB_ROW_1453360" localSheetId="3" hidden="1">'July Detail'!$G$63</definedName>
    <definedName name="QB_ROW_1454030" localSheetId="5" hidden="1">'Detail Jan-May'!$D$255</definedName>
    <definedName name="QB_ROW_1454260" localSheetId="0" hidden="1">'by Month'!$G$40</definedName>
    <definedName name="QB_ROW_1454260_1" localSheetId="0" hidden="1">'by Month'!$G$36</definedName>
    <definedName name="QB_ROW_1454330" localSheetId="5" hidden="1">'Detail Jan-May'!$D$260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260" localSheetId="0" hidden="1">'by Month'!$G$43</definedName>
    <definedName name="QB_ROW_1521260_1" localSheetId="0" hidden="1">'by Month'!$G$39</definedName>
    <definedName name="QB_ROW_1521330" localSheetId="5" hidden="1">'Detail Jan-May'!$D$301</definedName>
    <definedName name="QB_ROW_1523030" localSheetId="5" hidden="1">'Detail Jan-May'!$D$195</definedName>
    <definedName name="QB_ROW_1523060" localSheetId="3" hidden="1">'July Detail'!$G$53</definedName>
    <definedName name="QB_ROW_1523260" localSheetId="0" hidden="1">'by Month'!$G$35</definedName>
    <definedName name="QB_ROW_1523260" localSheetId="2" hidden="1">'July by Class'!$G$26</definedName>
    <definedName name="QB_ROW_1523260" localSheetId="1" hidden="1">'July by Month'!$G$27</definedName>
    <definedName name="QB_ROW_1523260_1" localSheetId="0" hidden="1">'by Month'!$G$31</definedName>
    <definedName name="QB_ROW_1523330" localSheetId="5" hidden="1">'Detail Jan-May'!$D$207</definedName>
    <definedName name="QB_ROW_1523360" localSheetId="3" hidden="1">'July Detail'!$G$55</definedName>
    <definedName name="QB_ROW_1524030" localSheetId="5" hidden="1">'Detail Jan-May'!$D$261</definedName>
    <definedName name="QB_ROW_1524060" localSheetId="3" hidden="1">'July Detail'!$G$64</definedName>
    <definedName name="QB_ROW_1524260" localSheetId="0" hidden="1">'by Month'!$G$41</definedName>
    <definedName name="QB_ROW_1524260" localSheetId="2" hidden="1">'July by Class'!$G$28</definedName>
    <definedName name="QB_ROW_1524260" localSheetId="1" hidden="1">'July by Month'!$G$29</definedName>
    <definedName name="QB_ROW_1524260_1" localSheetId="0" hidden="1">'by Month'!$G$37</definedName>
    <definedName name="QB_ROW_1524330" localSheetId="5" hidden="1">'Detail Jan-May'!$D$264</definedName>
    <definedName name="QB_ROW_1524360" localSheetId="3" hidden="1">'July Detail'!$G$70</definedName>
    <definedName name="QB_ROW_1525030" localSheetId="5" hidden="1">'Detail Jan-May'!$D$217</definedName>
    <definedName name="QB_ROW_1525260" localSheetId="0" hidden="1">'by Month'!$G$37</definedName>
    <definedName name="QB_ROW_1525260_1" localSheetId="0" hidden="1">'by Month'!$G$33</definedName>
    <definedName name="QB_ROW_1525330" localSheetId="5" hidden="1">'Detail Jan-May'!$D$219</definedName>
    <definedName name="QB_ROW_1526030" localSheetId="5" hidden="1">'Detail Jan-May'!$D$265</definedName>
    <definedName name="QB_ROW_1526060" localSheetId="3" hidden="1">'July Detail'!$G$71</definedName>
    <definedName name="QB_ROW_1526260" localSheetId="0" hidden="1">'by Month'!$G$42</definedName>
    <definedName name="QB_ROW_1526260" localSheetId="2" hidden="1">'July by Class'!$G$29</definedName>
    <definedName name="QB_ROW_1526260" localSheetId="1" hidden="1">'July by Month'!$G$30</definedName>
    <definedName name="QB_ROW_1526260_1" localSheetId="0" hidden="1">'by Month'!$G$38</definedName>
    <definedName name="QB_ROW_1526330" localSheetId="5" hidden="1">'Detail Jan-May'!$D$295</definedName>
    <definedName name="QB_ROW_1526360" localSheetId="3" hidden="1">'July Detail'!$G$75</definedName>
    <definedName name="QB_ROW_1656030" localSheetId="5" hidden="1">'Detail Jan-May'!$D$17</definedName>
    <definedName name="QB_ROW_1656060" localSheetId="3" hidden="1">'July Detail'!$G$9</definedName>
    <definedName name="QB_ROW_1656260" localSheetId="0" hidden="1">'by Month'!$G$11</definedName>
    <definedName name="QB_ROW_1656260" localSheetId="2" hidden="1">'July by Class'!$G$7</definedName>
    <definedName name="QB_ROW_1656260" localSheetId="1" hidden="1">'July by Month'!$G$8</definedName>
    <definedName name="QB_ROW_1656260_1" localSheetId="0" hidden="1">'by Month'!$G$7</definedName>
    <definedName name="QB_ROW_1656330" localSheetId="5" hidden="1">'Detail Jan-May'!$D$28</definedName>
    <definedName name="QB_ROW_1656360" localSheetId="3" hidden="1">'July Detail'!$G$11</definedName>
    <definedName name="QB_ROW_1669040" localSheetId="5" hidden="1">'Detail Jan-May'!$E$43</definedName>
    <definedName name="QB_ROW_1669070" localSheetId="3" hidden="1">'July Detail'!$H$17</definedName>
    <definedName name="QB_ROW_1669270" localSheetId="0" hidden="1">'by Month'!$H$19</definedName>
    <definedName name="QB_ROW_1669270" localSheetId="2" hidden="1">'July by Class'!$H$13</definedName>
    <definedName name="QB_ROW_1669270" localSheetId="1" hidden="1">'July by Month'!$H$14</definedName>
    <definedName name="QB_ROW_1669270_1" localSheetId="0" hidden="1">'by Month'!$H$15</definedName>
    <definedName name="QB_ROW_1669340" localSheetId="5" hidden="1">'Detail Jan-May'!$E$48</definedName>
    <definedName name="QB_ROW_1669370" localSheetId="3" hidden="1">'July Detail'!$H$20</definedName>
    <definedName name="QB_ROW_1693040" localSheetId="5" hidden="1">'Detail Jan-May'!$E$37</definedName>
    <definedName name="QB_ROW_1693270" localSheetId="0" hidden="1">'by Month'!$H$18</definedName>
    <definedName name="QB_ROW_1693270_1" localSheetId="0" hidden="1">'by Month'!$H$14</definedName>
    <definedName name="QB_ROW_1693340" localSheetId="5" hidden="1">'Detail Jan-May'!$E$42</definedName>
    <definedName name="QB_ROW_1694040" localSheetId="5" hidden="1">'Detail Jan-May'!$E$34</definedName>
    <definedName name="QB_ROW_1694270" localSheetId="0" hidden="1">'by Month'!$H$17</definedName>
    <definedName name="QB_ROW_1694270_1" localSheetId="0" hidden="1">'by Month'!$H$13</definedName>
    <definedName name="QB_ROW_1694340" localSheetId="5" hidden="1">'Detail Jan-May'!$E$36</definedName>
    <definedName name="QB_ROW_1758030" localSheetId="5" hidden="1">'Detail Jan-May'!$D$33</definedName>
    <definedName name="QB_ROW_1758060" localSheetId="0" hidden="1">'by Month'!$G$16</definedName>
    <definedName name="QB_ROW_1758060" localSheetId="2" hidden="1">'July by Class'!$G$12</definedName>
    <definedName name="QB_ROW_1758060" localSheetId="1" hidden="1">'July by Month'!$G$13</definedName>
    <definedName name="QB_ROW_1758060" localSheetId="3" hidden="1">'July Detail'!$G$16</definedName>
    <definedName name="QB_ROW_1758060_1" localSheetId="0" hidden="1">'by Month'!$G$12</definedName>
    <definedName name="QB_ROW_1758330" localSheetId="5" hidden="1">'Detail Jan-May'!$D$72</definedName>
    <definedName name="QB_ROW_1758360" localSheetId="0" hidden="1">'by Month'!$G$21</definedName>
    <definedName name="QB_ROW_1758360" localSheetId="2" hidden="1">'July by Class'!$G$14</definedName>
    <definedName name="QB_ROW_1758360" localSheetId="1" hidden="1">'July by Month'!$G$15</definedName>
    <definedName name="QB_ROW_1758360" localSheetId="3" hidden="1">'July Detail'!$G$21</definedName>
    <definedName name="QB_ROW_1758360_1" localSheetId="0" hidden="1">'by Month'!$G$17</definedName>
    <definedName name="QB_ROW_1784010" localSheetId="5" hidden="1">'Detail Jan-May'!$B$31</definedName>
    <definedName name="QB_ROW_1784040" localSheetId="0" hidden="1">'by Month'!$E$14</definedName>
    <definedName name="QB_ROW_1784040" localSheetId="2" hidden="1">'July by Class'!$E$10</definedName>
    <definedName name="QB_ROW_1784040" localSheetId="1" hidden="1">'July by Month'!$E$11</definedName>
    <definedName name="QB_ROW_1784040" localSheetId="3" hidden="1">'July Detail'!$E$14</definedName>
    <definedName name="QB_ROW_1784040_1" localSheetId="0" hidden="1">'by Month'!$E$10</definedName>
    <definedName name="QB_ROW_1784310" localSheetId="5" hidden="1">'Detail Jan-May'!$B$74</definedName>
    <definedName name="QB_ROW_1784340" localSheetId="0" hidden="1">'by Month'!$E$23</definedName>
    <definedName name="QB_ROW_1784340" localSheetId="2" hidden="1">'July by Class'!$E$16</definedName>
    <definedName name="QB_ROW_1784340" localSheetId="1" hidden="1">'July by Month'!$E$17</definedName>
    <definedName name="QB_ROW_1784340" localSheetId="3" hidden="1">'July Detail'!$E$23</definedName>
    <definedName name="QB_ROW_1784340_1" localSheetId="0" hidden="1">'by Month'!$E$19</definedName>
    <definedName name="QB_ROW_18301" localSheetId="0" hidden="1">'by Month'!$A$48</definedName>
    <definedName name="QB_ROW_18301" localSheetId="2" hidden="1">'July by Class'!$A$34</definedName>
    <definedName name="QB_ROW_18301" localSheetId="1" hidden="1">'July by Month'!$A$35</definedName>
    <definedName name="QB_ROW_18301" localSheetId="3" hidden="1">'July Detail'!$A$80</definedName>
    <definedName name="QB_ROW_18301_1" localSheetId="0" hidden="1">'by Month'!$A$44</definedName>
    <definedName name="QB_ROW_19011" localSheetId="0" hidden="1">'by Month'!$B$6</definedName>
    <definedName name="QB_ROW_19011" localSheetId="2" hidden="1">'July by Class'!$B$2</definedName>
    <definedName name="QB_ROW_19011" localSheetId="1" hidden="1">'July by Month'!$B$2</definedName>
    <definedName name="QB_ROW_19011" localSheetId="3" hidden="1">'July Detail'!$B$2</definedName>
    <definedName name="QB_ROW_19011_1" localSheetId="0" hidden="1">'by Month'!$B$2</definedName>
    <definedName name="QB_ROW_19311" localSheetId="0" hidden="1">'by Month'!$B$47</definedName>
    <definedName name="QB_ROW_19311" localSheetId="2" hidden="1">'July by Class'!$B$33</definedName>
    <definedName name="QB_ROW_19311" localSheetId="1" hidden="1">'July by Month'!$B$34</definedName>
    <definedName name="QB_ROW_19311" localSheetId="3" hidden="1">'July Detail'!$B$79</definedName>
    <definedName name="QB_ROW_19311_1" localSheetId="0" hidden="1">'by Month'!$B$43</definedName>
    <definedName name="QB_ROW_20031" localSheetId="0" hidden="1">'by Month'!$D$7</definedName>
    <definedName name="QB_ROW_20031" localSheetId="2" hidden="1">'July by Class'!$D$3</definedName>
    <definedName name="QB_ROW_20031" localSheetId="1" hidden="1">'July by Month'!$D$3</definedName>
    <definedName name="QB_ROW_20031" localSheetId="3" hidden="1">'July Detail'!$D$3</definedName>
    <definedName name="QB_ROW_20031_1" localSheetId="0" hidden="1">'by Month'!$D$3</definedName>
    <definedName name="QB_ROW_20331" localSheetId="0" hidden="1">'by Month'!$D$24</definedName>
    <definedName name="QB_ROW_20331" localSheetId="2" hidden="1">'July by Class'!$D$17</definedName>
    <definedName name="QB_ROW_20331" localSheetId="1" hidden="1">'July by Month'!$D$18</definedName>
    <definedName name="QB_ROW_20331" localSheetId="3" hidden="1">'July Detail'!$D$24</definedName>
    <definedName name="QB_ROW_20331_1" localSheetId="0" hidden="1">'by Month'!$D$20</definedName>
    <definedName name="QB_ROW_21031" localSheetId="0" hidden="1">'by Month'!$D$26</definedName>
    <definedName name="QB_ROW_21031" localSheetId="2" hidden="1">'July by Class'!$D$19</definedName>
    <definedName name="QB_ROW_21031" localSheetId="1" hidden="1">'July by Month'!$D$20</definedName>
    <definedName name="QB_ROW_21031" localSheetId="3" hidden="1">'July Detail'!$D$26</definedName>
    <definedName name="QB_ROW_21031_1" localSheetId="0" hidden="1">'by Month'!$D$22</definedName>
    <definedName name="QB_ROW_21331" localSheetId="0" hidden="1">'by Month'!$D$46</definedName>
    <definedName name="QB_ROW_21331" localSheetId="2" hidden="1">'July by Class'!$D$32</definedName>
    <definedName name="QB_ROW_21331" localSheetId="1" hidden="1">'July by Month'!$D$33</definedName>
    <definedName name="QB_ROW_21331" localSheetId="3" hidden="1">'July Detail'!$D$78</definedName>
    <definedName name="QB_ROW_21331_1" localSheetId="0" hidden="1">'by Month'!$D$42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'July Detail'!$G$6</definedName>
    <definedName name="QB_ROW_301260" localSheetId="0" hidden="1">'by Month'!$G$10</definedName>
    <definedName name="QB_ROW_301260" localSheetId="2" hidden="1">'July by Class'!$G$6</definedName>
    <definedName name="QB_ROW_301260" localSheetId="1" hidden="1">'July by Month'!$G$7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'July Detail'!$G$8</definedName>
    <definedName name="QB_ROW_32301" localSheetId="4" hidden="1">'Unpaid Bills'!$A$2</definedName>
    <definedName name="QB_ROW_6346010" localSheetId="4" hidden="1">'Unpaid Bills'!#REF!</definedName>
    <definedName name="QB_ROW_6346310" localSheetId="4" hidden="1">'Unpaid Bills'!#REF!</definedName>
    <definedName name="QB_ROW_8556010" localSheetId="4" hidden="1">'Unpaid Bills'!#REF!</definedName>
    <definedName name="QB_ROW_8556310" localSheetId="4" hidden="1">'Unpaid Bills'!#REF!</definedName>
    <definedName name="QB_ROW_86321" localSheetId="0" hidden="1">'by Month'!$C$25</definedName>
    <definedName name="QB_ROW_86321" localSheetId="2" hidden="1">'July by Class'!$C$18</definedName>
    <definedName name="QB_ROW_86321" localSheetId="1" hidden="1">'July by Month'!$C$19</definedName>
    <definedName name="QB_ROW_86321" localSheetId="3" hidden="1">'July Detail'!$C$25</definedName>
    <definedName name="QB_ROW_86321_1" localSheetId="0" hidden="1">'by Month'!$C$21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</definedNames>
  <calcPr calcId="171027"/>
</workbook>
</file>

<file path=xl/calcChain.xml><?xml version="1.0" encoding="utf-8"?>
<calcChain xmlns="http://schemas.openxmlformats.org/spreadsheetml/2006/main">
  <c r="O2" i="11" l="1"/>
  <c r="O6" i="10" l="1"/>
  <c r="O7" i="10"/>
  <c r="I8" i="10"/>
  <c r="J8" i="10"/>
  <c r="O8" i="10" s="1"/>
  <c r="K8" i="10"/>
  <c r="L8" i="10"/>
  <c r="L9" i="10" s="1"/>
  <c r="M8" i="10"/>
  <c r="N8" i="10"/>
  <c r="N9" i="10" s="1"/>
  <c r="N17" i="10" s="1"/>
  <c r="N18" i="10" s="1"/>
  <c r="N33" i="10" s="1"/>
  <c r="N34" i="10" s="1"/>
  <c r="I9" i="10"/>
  <c r="K9" i="10"/>
  <c r="M9" i="10"/>
  <c r="O13" i="10"/>
  <c r="I14" i="10"/>
  <c r="I15" i="10" s="1"/>
  <c r="J14" i="10"/>
  <c r="K14" i="10"/>
  <c r="K15" i="10" s="1"/>
  <c r="K16" i="10" s="1"/>
  <c r="L14" i="10"/>
  <c r="M14" i="10"/>
  <c r="M15" i="10" s="1"/>
  <c r="M16" i="10" s="1"/>
  <c r="N14" i="10"/>
  <c r="J15" i="10"/>
  <c r="J16" i="10" s="1"/>
  <c r="L15" i="10"/>
  <c r="L16" i="10" s="1"/>
  <c r="N15" i="10"/>
  <c r="N16" i="10" s="1"/>
  <c r="O22" i="10"/>
  <c r="O23" i="10"/>
  <c r="O24" i="10"/>
  <c r="O25" i="10"/>
  <c r="O26" i="10"/>
  <c r="O27" i="10"/>
  <c r="O28" i="10"/>
  <c r="O29" i="10"/>
  <c r="I30" i="10"/>
  <c r="J30" i="10"/>
  <c r="J31" i="10" s="1"/>
  <c r="K30" i="10"/>
  <c r="K31" i="10" s="1"/>
  <c r="K32" i="10" s="1"/>
  <c r="L30" i="10"/>
  <c r="L31" i="10" s="1"/>
  <c r="L32" i="10" s="1"/>
  <c r="M30" i="10"/>
  <c r="N30" i="10"/>
  <c r="N31" i="10" s="1"/>
  <c r="N32" i="10" s="1"/>
  <c r="I31" i="10"/>
  <c r="I32" i="10" s="1"/>
  <c r="M31" i="10"/>
  <c r="M32" i="10" s="1"/>
  <c r="I37" i="9"/>
  <c r="I9" i="9"/>
  <c r="I10" i="9"/>
  <c r="I15" i="9"/>
  <c r="I16" i="9"/>
  <c r="I17" i="9"/>
  <c r="I18" i="9"/>
  <c r="I19" i="9" s="1"/>
  <c r="I34" i="9" s="1"/>
  <c r="I35" i="9" s="1"/>
  <c r="I31" i="9"/>
  <c r="I32" i="9"/>
  <c r="I33" i="9"/>
  <c r="Q8" i="8"/>
  <c r="R8" i="8"/>
  <c r="S8" i="8"/>
  <c r="Q11" i="8"/>
  <c r="R11" i="8"/>
  <c r="S11" i="8"/>
  <c r="S12" i="8" s="1"/>
  <c r="S13" i="8" s="1"/>
  <c r="Q20" i="8"/>
  <c r="Q21" i="8" s="1"/>
  <c r="Q22" i="8" s="1"/>
  <c r="Q23" i="8" s="1"/>
  <c r="R20" i="8"/>
  <c r="S20" i="8"/>
  <c r="S21" i="8" s="1"/>
  <c r="S22" i="8" s="1"/>
  <c r="S23" i="8" s="1"/>
  <c r="R21" i="8"/>
  <c r="R22" i="8" s="1"/>
  <c r="R23" i="8" s="1"/>
  <c r="Q41" i="8"/>
  <c r="R41" i="8"/>
  <c r="S41" i="8"/>
  <c r="Q44" i="8"/>
  <c r="R44" i="8"/>
  <c r="S44" i="8"/>
  <c r="Q48" i="8"/>
  <c r="R48" i="8"/>
  <c r="S48" i="8"/>
  <c r="Q52" i="8"/>
  <c r="R52" i="8"/>
  <c r="S52" i="8"/>
  <c r="Q55" i="8"/>
  <c r="R55" i="8"/>
  <c r="S55" i="8"/>
  <c r="Q63" i="8"/>
  <c r="R63" i="8"/>
  <c r="S63" i="8"/>
  <c r="Q70" i="8"/>
  <c r="R70" i="8"/>
  <c r="S70" i="8"/>
  <c r="Q75" i="8"/>
  <c r="R75" i="8"/>
  <c r="S75" i="8"/>
  <c r="M17" i="10" l="1"/>
  <c r="M18" i="10" s="1"/>
  <c r="M33" i="10" s="1"/>
  <c r="M34" i="10" s="1"/>
  <c r="O30" i="10"/>
  <c r="K17" i="10"/>
  <c r="K18" i="10" s="1"/>
  <c r="K33" i="10" s="1"/>
  <c r="K34" i="10" s="1"/>
  <c r="L17" i="10"/>
  <c r="L18" i="10" s="1"/>
  <c r="L33" i="10" s="1"/>
  <c r="L34" i="10" s="1"/>
  <c r="O32" i="10"/>
  <c r="O31" i="10"/>
  <c r="J32" i="10"/>
  <c r="O15" i="10"/>
  <c r="I16" i="10"/>
  <c r="O16" i="10" s="1"/>
  <c r="O14" i="10"/>
  <c r="J9" i="10"/>
  <c r="J17" i="10" s="1"/>
  <c r="J18" i="10" s="1"/>
  <c r="J33" i="10" s="1"/>
  <c r="J34" i="10" s="1"/>
  <c r="Q76" i="8"/>
  <c r="Q77" i="8" s="1"/>
  <c r="Q78" i="8" s="1"/>
  <c r="R76" i="8"/>
  <c r="R77" i="8" s="1"/>
  <c r="R78" i="8" s="1"/>
  <c r="R12" i="8"/>
  <c r="R13" i="8" s="1"/>
  <c r="S24" i="8"/>
  <c r="S25" i="8" s="1"/>
  <c r="S79" i="8" s="1"/>
  <c r="S80" i="8" s="1"/>
  <c r="S76" i="8"/>
  <c r="S77" i="8" s="1"/>
  <c r="S78" i="8" s="1"/>
  <c r="Q12" i="8"/>
  <c r="Q13" i="8" s="1"/>
  <c r="R24" i="8"/>
  <c r="R25" i="8" s="1"/>
  <c r="Q24" i="8"/>
  <c r="Q25" i="8" s="1"/>
  <c r="Q79" i="8" s="1"/>
  <c r="Q80" i="8" s="1"/>
  <c r="N10" i="1"/>
  <c r="N11" i="1"/>
  <c r="I12" i="1"/>
  <c r="J12" i="1"/>
  <c r="J13" i="1" s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N21" i="1" s="1"/>
  <c r="K21" i="1"/>
  <c r="L21" i="1"/>
  <c r="M21" i="1"/>
  <c r="I22" i="1"/>
  <c r="K22" i="1"/>
  <c r="L22" i="1"/>
  <c r="L23" i="1" s="1"/>
  <c r="L24" i="1" s="1"/>
  <c r="L25" i="1" s="1"/>
  <c r="L47" i="1" s="1"/>
  <c r="L48" i="1" s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N44" i="1" s="1"/>
  <c r="J44" i="1"/>
  <c r="K44" i="1"/>
  <c r="L44" i="1"/>
  <c r="M44" i="1"/>
  <c r="M45" i="1" s="1"/>
  <c r="M46" i="1" s="1"/>
  <c r="M47" i="1" s="1"/>
  <c r="M48" i="1" s="1"/>
  <c r="J45" i="1"/>
  <c r="K45" i="1"/>
  <c r="K46" i="1" s="1"/>
  <c r="K47" i="1" s="1"/>
  <c r="K48" i="1" s="1"/>
  <c r="L45" i="1"/>
  <c r="J46" i="1"/>
  <c r="L46" i="1"/>
  <c r="I17" i="10" l="1"/>
  <c r="I18" i="10" s="1"/>
  <c r="O17" i="10"/>
  <c r="O9" i="10"/>
  <c r="R79" i="8"/>
  <c r="R80" i="8" s="1"/>
  <c r="N13" i="1"/>
  <c r="I45" i="1"/>
  <c r="J22" i="1"/>
  <c r="J23" i="1" s="1"/>
  <c r="N23" i="1" s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302" i="3"/>
  <c r="N303" i="3"/>
  <c r="M174" i="3"/>
  <c r="L174" i="3"/>
  <c r="N143" i="3"/>
  <c r="M143" i="3"/>
  <c r="L143" i="3"/>
  <c r="N133" i="3"/>
  <c r="M133" i="3"/>
  <c r="L133" i="3"/>
  <c r="N81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29" i="3"/>
  <c r="N30" i="3"/>
  <c r="N28" i="3"/>
  <c r="M28" i="3"/>
  <c r="L28" i="3"/>
  <c r="N16" i="3"/>
  <c r="M16" i="3"/>
  <c r="M29" i="3"/>
  <c r="M30" i="3"/>
  <c r="L16" i="3"/>
  <c r="L29" i="3"/>
  <c r="L30" i="3"/>
  <c r="L304" i="3"/>
  <c r="M304" i="3"/>
  <c r="N304" i="3"/>
  <c r="I33" i="10" l="1"/>
  <c r="O18" i="10"/>
  <c r="N22" i="1"/>
  <c r="I46" i="1"/>
  <c r="N45" i="1"/>
  <c r="J24" i="1"/>
  <c r="I34" i="10" l="1"/>
  <c r="O34" i="10" s="1"/>
  <c r="O33" i="10"/>
  <c r="J25" i="1"/>
  <c r="N24" i="1"/>
  <c r="N46" i="1"/>
  <c r="I47" i="1"/>
  <c r="I48" i="1" l="1"/>
  <c r="N47" i="1"/>
  <c r="J47" i="1"/>
  <c r="J48" i="1" s="1"/>
  <c r="N25" i="1"/>
  <c r="N48" i="1" l="1"/>
  <c r="I50" i="1"/>
  <c r="J5" i="1" s="1"/>
  <c r="J50" i="1" s="1"/>
  <c r="K5" i="1" s="1"/>
  <c r="K50" i="1" s="1"/>
  <c r="L5" i="1" s="1"/>
  <c r="L50" i="1" s="1"/>
  <c r="M5" i="1" s="1"/>
  <c r="M50" i="1" s="1"/>
</calcChain>
</file>

<file path=xl/sharedStrings.xml><?xml version="1.0" encoding="utf-8"?>
<sst xmlns="http://schemas.openxmlformats.org/spreadsheetml/2006/main" count="1525" uniqueCount="442">
  <si>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</si>
  <si>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</si>
  <si>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</si>
  <si>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</si>
  <si>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</si>
  <si>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</si>
  <si>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</si>
  <si>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</si>
  <si>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</si>
  <si>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</si>
  <si>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</si>
  <si>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</si>
  <si>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</si>
  <si>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</si>
  <si>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</si>
  <si>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</si>
  <si>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</si>
  <si>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</si>
  <si>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</si>
  <si>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</si>
  <si>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</si>
  <si>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</si>
  <si>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</si>
  <si>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</si>
  <si>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</si>
  <si>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</si>
  <si>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</si>
  <si>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</si>
  <si>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</si>
  <si>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</si>
  <si>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</si>
  <si>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</si>
  <si>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</si>
  <si>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</si>
  <si>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</si>
  <si>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</si>
  <si>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</si>
  <si>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</si>
  <si>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</si>
  <si>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</si>
  <si>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</si>
  <si>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</si>
  <si>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</si>
  <si>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</si>
  <si>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</si>
  <si>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</si>
  <si>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</si>
  <si>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</si>
  <si>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</si>
  <si>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</si>
  <si>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</si>
  <si>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</si>
  <si>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</si>
  <si>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</si>
  <si>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</si>
  <si>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</si>
  <si>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</si>
  <si>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</si>
  <si>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</si>
  <si>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</si>
  <si>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</si>
  <si>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</si>
  <si>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</si>
  <si>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</si>
  <si>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</si>
  <si>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</si>
  <si>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</si>
  <si>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</si>
  <si>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</si>
  <si>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</si>
  <si>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</si>
  <si>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</si>
  <si>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</si>
  <si>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</si>
  <si>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</si>
  <si>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</si>
  <si>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</si>
  <si>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</si>
  <si>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</si>
  <si>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</si>
  <si>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</si>
  <si>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</si>
  <si>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</si>
  <si>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</si>
  <si>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</si>
  <si>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</si>
  <si>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</si>
  <si>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</si>
  <si>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</si>
  <si>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</si>
  <si>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</si>
  <si>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</si>
  <si>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</si>
  <si>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</si>
  <si>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</si>
  <si>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</si>
  <si>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</si>
  <si>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</si>
  <si>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</si>
  <si>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</si>
  <si>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</si>
  <si>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</si>
  <si>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</si>
  <si>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</si>
  <si>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</si>
  <si>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</si>
  <si>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</si>
  <si>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</si>
  <si>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</si>
  <si>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</si>
  <si>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</si>
  <si>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</si>
  <si>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</si>
  <si>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</si>
  <si>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</si>
  <si>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</si>
  <si>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</si>
  <si>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</si>
  <si>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</si>
  <si>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</si>
  <si>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</si>
  <si>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</si>
  <si>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</si>
  <si>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</si>
  <si>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</si>
  <si>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</si>
  <si>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</si>
  <si>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</si>
  <si>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</si>
  <si>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</si>
  <si>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</si>
  <si>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</si>
  <si>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</si>
  <si>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</si>
  <si>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</si>
  <si>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</si>
  <si>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</si>
  <si>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</si>
  <si>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</si>
  <si>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</si>
  <si>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</si>
  <si>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</si>
  <si>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</si>
  <si>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</si>
  <si>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</si>
  <si>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</si>
  <si>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</si>
  <si>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</si>
  <si>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</si>
  <si>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</si>
  <si>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</si>
  <si>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</si>
  <si>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</si>
  <si>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</si>
  <si>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</si>
  <si>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</si>
  <si>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</si>
  <si>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</si>
  <si>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</si>
  <si>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</si>
  <si>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</si>
  <si>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</si>
  <si>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</si>
  <si>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</si>
  <si>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</si>
  <si>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</si>
  <si>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</si>
  <si>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</si>
  <si>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</si>
  <si>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</si>
  <si>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</si>
  <si>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</si>
  <si>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</si>
  <si>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</si>
  <si>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</si>
  <si>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</si>
  <si>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</si>
  <si>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</si>
  <si>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</si>
  <si>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</si>
  <si>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</si>
  <si>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</si>
  <si>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</si>
  <si>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</si>
  <si>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</si>
  <si>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</si>
  <si>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</si>
  <si>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</si>
  <si>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</si>
  <si>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</si>
  <si>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</si>
  <si>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</si>
  <si>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</si>
  <si>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</si>
  <si>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</si>
  <si>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</si>
  <si>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</si>
  <si>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</si>
  <si>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</si>
  <si>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</si>
  <si>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</si>
  <si>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</si>
  <si>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</si>
  <si>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</si>
  <si>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</si>
  <si>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</si>
  <si>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</si>
  <si>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</si>
  <si>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</si>
  <si>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</si>
  <si>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</si>
  <si>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</si>
  <si>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</si>
  <si>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</si>
  <si>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</si>
  <si>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</si>
  <si>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</si>
  <si>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</si>
  <si>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</si>
  <si>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</si>
  <si>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</si>
  <si>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</si>
  <si>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</si>
  <si>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</si>
  <si>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</si>
  <si>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</si>
  <si>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</si>
  <si>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</si>
  <si>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</si>
  <si>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</si>
  <si>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</si>
  <si>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</si>
  <si>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</si>
  <si>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</si>
  <si>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</si>
  <si>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</si>
  <si>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</si>
  <si>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</si>
  <si>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</si>
  <si>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</si>
  <si>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</si>
  <si>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</si>
  <si>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</si>
  <si>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</si>
  <si>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</si>
  <si>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</si>
  <si>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</si>
  <si>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</si>
  <si>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</si>
  <si>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</si>
  <si>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</si>
  <si>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</si>
  <si>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</si>
  <si>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</si>
  <si>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</si>
  <si>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</si>
  <si>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</si>
  <si>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</si>
  <si>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</si>
  <si>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</si>
  <si>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</si>
  <si>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</si>
  <si>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</si>
  <si>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</si>
  <si>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</si>
  <si>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</si>
  <si>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</si>
  <si>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</si>
  <si>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</si>
  <si>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</si>
  <si>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</si>
  <si>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</si>
  <si>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</si>
  <si>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</si>
  <si>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</si>
  <si>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</si>
  <si>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</si>
  <si>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</si>
  <si>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</si>
  <si>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</si>
  <si>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</si>
  <si>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</si>
  <si>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</si>
  <si>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</si>
  <si>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</si>
  <si>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</si>
  <si>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</si>
  <si>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</si>
  <si>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</si>
  <si>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</si>
  <si>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</si>
  <si>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</si>
  <si>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</si>
  <si>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</si>
  <si>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</si>
  <si>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</si>
  <si>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</si>
  <si>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</si>
  <si>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</si>
  <si>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</si>
  <si>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</si>
  <si>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</si>
  <si>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</si>
  <si>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</si>
  <si>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</si>
  <si>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</si>
  <si>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</si>
  <si>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</si>
  <si>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</si>
  <si>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</si>
  <si>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</si>
  <si>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</si>
  <si>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</si>
  <si>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</si>
  <si>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</si>
  <si>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</si>
  <si>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</si>
  <si>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</si>
  <si>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</si>
  <si>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</si>
  <si>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</si>
  <si>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</si>
  <si>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</si>
  <si>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</si>
  <si>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</si>
  <si>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</si>
  <si>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</si>
  <si>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</si>
  <si>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</si>
  <si>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</si>
  <si>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</si>
  <si>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</si>
  <si>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</si>
  <si>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</si>
  <si>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</si>
  <si>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</si>
  <si>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</si>
  <si>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</si>
  <si>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</si>
  <si>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</si>
  <si>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</si>
  <si>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</si>
  <si>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</si>
  <si>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</si>
  <si>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</si>
  <si>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</si>
  <si>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</si>
  <si>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</si>
  <si>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</si>
  <si>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</si>
  <si>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</si>
  <si>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</si>
  <si>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</si>
  <si>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</si>
  <si>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</si>
  <si>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</si>
  <si>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</si>
  <si>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</si>
  <si>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</si>
  <si>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</si>
  <si>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</si>
  <si>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</si>
  <si>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</si>
  <si>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</si>
  <si>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</si>
  <si>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</si>
  <si>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</si>
  <si>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</si>
  <si>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</si>
  <si>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</si>
  <si>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</si>
  <si>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</si>
  <si>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</si>
  <si>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</si>
  <si>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</si>
  <si>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</si>
  <si>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</si>
  <si>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</si>
  <si>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</si>
  <si>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</si>
  <si>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</si>
  <si>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</si>
  <si>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</si>
  <si>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</si>
  <si>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</si>
  <si>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</si>
  <si>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</si>
  <si>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</si>
  <si>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</si>
  <si>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</si>
  <si>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</si>
  <si>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</si>
  <si>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</si>
  <si>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</si>
  <si>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</si>
  <si>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</si>
  <si>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</si>
  <si>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</si>
  <si>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</si>
  <si>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TMC Meetings - Regional</t>
  </si>
  <si>
    <t>9242</t>
  </si>
  <si>
    <t>TMC 10793</t>
  </si>
  <si>
    <t>43863</t>
  </si>
  <si>
    <t>044418</t>
  </si>
  <si>
    <t>Aeon Media Inc</t>
  </si>
  <si>
    <t>Shared use of Cision database</t>
  </si>
  <si>
    <t>9090R</t>
  </si>
  <si>
    <t>Reverse of GJE 9090 --</t>
  </si>
  <si>
    <t>9178</t>
  </si>
  <si>
    <t>9176</t>
  </si>
  <si>
    <t>9179</t>
  </si>
  <si>
    <t>9184</t>
  </si>
  <si>
    <t>INV-0821</t>
  </si>
  <si>
    <t>0000000066</t>
  </si>
  <si>
    <t>Race Forward</t>
  </si>
  <si>
    <t>07082016</t>
  </si>
  <si>
    <t>Cantu, Aaron</t>
  </si>
  <si>
    <t>06222016</t>
  </si>
  <si>
    <t>Benton Foundation.</t>
  </si>
  <si>
    <t>Invoice date: 06/22/2016</t>
  </si>
  <si>
    <t>zOOm</t>
  </si>
  <si>
    <t>Delta Airlines Buffalo</t>
  </si>
  <si>
    <t>Hotelsone</t>
  </si>
  <si>
    <t>St Louis Crowne</t>
  </si>
  <si>
    <t>Alamo Car Rental</t>
  </si>
  <si>
    <t>Delta Air Lines</t>
  </si>
  <si>
    <t>07272016</t>
  </si>
  <si>
    <t>Acct FOUNDA21109005, 6/26/2016 - 7/26/2016</t>
  </si>
  <si>
    <t>Netroots Nation</t>
  </si>
  <si>
    <t>NABJ - Jo Ellen</t>
  </si>
  <si>
    <t>02262016</t>
  </si>
  <si>
    <t>White, Elon</t>
  </si>
  <si>
    <t>Drawn from Quixote grant - flight for Elon White</t>
  </si>
  <si>
    <t>160307</t>
  </si>
  <si>
    <t>The Working Group</t>
  </si>
  <si>
    <t>Drawn from Quixote grant - Patrice O'Neil trave expenses</t>
  </si>
  <si>
    <t>02</t>
  </si>
  <si>
    <t>Beginning Balance</t>
  </si>
  <si>
    <t>Grant Balance at end of month</t>
  </si>
  <si>
    <t>Due Date</t>
  </si>
  <si>
    <t>Aging</t>
  </si>
  <si>
    <t>Open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</si>
</sst>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yy"/>
    <numFmt numFmtId="165" formatCode="#,##0.00;\-#,##0.00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4" fontId="22" fillId="0" borderId="0" applyFont="0" applyFill="0" applyBorder="0" applyAlignment="0" applyProtection="0"/>
  </cellStyleXfs>
  <cellXfs count="7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165" fontId="10" fillId="0" borderId="5" xfId="0" applyNumberFormat="1" applyFont="1" applyBorder="1"/>
    <xf numFmtId="165" fontId="10" fillId="0" borderId="0" xfId="0" applyNumberFormat="1" applyFont="1" applyBorder="1"/>
    <xf numFmtId="165" fontId="10" fillId="0" borderId="3" xfId="0" applyNumberFormat="1" applyFont="1" applyBorder="1"/>
    <xf numFmtId="165" fontId="10" fillId="0" borderId="2" xfId="0" applyNumberFormat="1" applyFont="1" applyBorder="1"/>
    <xf numFmtId="165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165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165" fontId="17" fillId="0" borderId="7" xfId="0" applyNumberFormat="1" applyFont="1" applyFill="1" applyBorder="1" applyAlignment="1" applyProtection="1"/>
    <xf numFmtId="165" fontId="17" fillId="0" borderId="8" xfId="0" applyNumberFormat="1" applyFont="1" applyFill="1" applyBorder="1" applyAlignment="1" applyProtection="1"/>
    <xf numFmtId="165" fontId="17" fillId="0" borderId="9" xfId="0" applyNumberFormat="1" applyFont="1" applyFill="1" applyBorder="1" applyAlignment="1" applyProtection="1"/>
    <xf numFmtId="165" fontId="16" fillId="0" borderId="1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165" fontId="19" fillId="0" borderId="9" xfId="0" applyNumberFormat="1" applyFont="1" applyFill="1" applyBorder="1" applyAlignment="1" applyProtection="1"/>
    <xf numFmtId="165" fontId="19" fillId="0" borderId="8" xfId="0" applyNumberFormat="1" applyFont="1" applyFill="1" applyBorder="1" applyAlignment="1" applyProtection="1"/>
    <xf numFmtId="165" fontId="18" fillId="0" borderId="10" xfId="0" applyNumberFormat="1" applyFont="1" applyFill="1" applyBorder="1" applyAlignment="1" applyProtection="1"/>
    <xf numFmtId="44" fontId="20" fillId="0" borderId="0" xfId="3" applyFont="1" applyFill="1" applyBorder="1" applyAlignment="1" applyProtection="1"/>
    <xf numFmtId="44" fontId="21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11" xfId="0" applyNumberFormat="1" applyFont="1" applyFill="1" applyBorder="1" applyAlignment="1" applyProtection="1">
      <alignment horizontal="center"/>
    </xf>
    <xf numFmtId="165" fontId="16" fillId="0" borderId="12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defaultRowHeight="15" outlineLevelRow="4" outlineLevelCol="1" x14ac:dyDescent="0.25"/>
  <cols>
    <col min="1" max="4" width="1.75" style="16" customWidth="1"/>
    <col min="5" max="7" width="3" style="16" customWidth="1"/>
    <col min="8" max="8" width="43.75" style="16" customWidth="1"/>
    <col min="9" max="9" width="11.75" style="17" bestFit="1" customWidth="1" outlineLevel="1"/>
    <col min="10" max="13" width="13.25" style="17" bestFit="1" customWidth="1" outlineLevel="1"/>
    <col min="14" max="14" width="14.75" style="17" bestFit="1" customWidth="1"/>
  </cols>
  <sheetData>
    <row r="1" spans="1:14" ht="15.75" x14ac:dyDescent="0.2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8" x14ac:dyDescent="0.25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 x14ac:dyDescent="0.25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.75" thickBot="1" x14ac:dyDescent="0.3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.75" thickTop="1" x14ac:dyDescent="0.25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 x14ac:dyDescent="0.25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 x14ac:dyDescent="0.25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 x14ac:dyDescent="0.25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 x14ac:dyDescent="0.25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 x14ac:dyDescent="0.25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.75" outlineLevel="3" thickBot="1" x14ac:dyDescent="0.3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.75" outlineLevel="2" thickBot="1" x14ac:dyDescent="0.3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 x14ac:dyDescent="0.25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 x14ac:dyDescent="0.25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 x14ac:dyDescent="0.25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 x14ac:dyDescent="0.25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 x14ac:dyDescent="0.25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 x14ac:dyDescent="0.25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 x14ac:dyDescent="0.25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.75" outlineLevel="4" thickBot="1" x14ac:dyDescent="0.3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.75" outlineLevel="3" thickBot="1" x14ac:dyDescent="0.3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.75" outlineLevel="2" thickBot="1" x14ac:dyDescent="0.3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.75" outlineLevel="1" thickBot="1" x14ac:dyDescent="0.3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.75" thickBot="1" x14ac:dyDescent="0.3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 x14ac:dyDescent="0.25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 x14ac:dyDescent="0.25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 x14ac:dyDescent="0.25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 x14ac:dyDescent="0.25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 x14ac:dyDescent="0.25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 x14ac:dyDescent="0.25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 x14ac:dyDescent="0.25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 x14ac:dyDescent="0.25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 x14ac:dyDescent="0.25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 x14ac:dyDescent="0.25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 x14ac:dyDescent="0.25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 x14ac:dyDescent="0.25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 x14ac:dyDescent="0.25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 x14ac:dyDescent="0.25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 x14ac:dyDescent="0.25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 x14ac:dyDescent="0.25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 x14ac:dyDescent="0.25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 x14ac:dyDescent="0.25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.75" outlineLevel="3" thickBot="1" x14ac:dyDescent="0.3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.75" outlineLevel="2" thickBot="1" x14ac:dyDescent="0.3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.75" outlineLevel="1" thickBot="1" x14ac:dyDescent="0.3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.75" thickBot="1" x14ac:dyDescent="0.3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.75" thickBot="1" x14ac:dyDescent="0.3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ht="15.75" thickBot="1" x14ac:dyDescent="0.3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.75" thickTop="1" x14ac:dyDescent="0.25"/>
    <row r="50" spans="1:14" s="37" customFormat="1" x14ac:dyDescent="0.25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 r:id="rId1"/>
  <headerFoot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37" sqref="I37"/>
    </sheetView>
  </sheetViews>
  <sheetFormatPr defaultRowHeight="15" x14ac:dyDescent="0.25"/>
  <cols>
    <col min="1" max="1" width="9" style="54"/>
    <col min="2" max="4" width="3.875" style="54" customWidth="1"/>
    <col min="5" max="5" width="3.125" style="54" customWidth="1"/>
    <col min="6" max="6" width="9" style="54"/>
    <col min="7" max="7" width="12" style="54" customWidth="1"/>
    <col min="8" max="8" width="29.625" style="54" bestFit="1" customWidth="1"/>
    <col min="9" max="9" width="12.125" style="46" bestFit="1" customWidth="1"/>
    <col min="10" max="16384" width="9" style="46"/>
  </cols>
  <sheetData>
    <row r="1" spans="1:9" s="48" customFormat="1" ht="15.75" thickBot="1" x14ac:dyDescent="0.3">
      <c r="A1" s="55"/>
      <c r="B1" s="55"/>
      <c r="C1" s="55"/>
      <c r="D1" s="55"/>
      <c r="E1" s="55"/>
      <c r="F1" s="55"/>
      <c r="G1" s="55"/>
      <c r="H1" s="55"/>
      <c r="I1" s="68" t="s">
        <v>9</v>
      </c>
    </row>
    <row r="2" spans="1:9" ht="15.75" thickTop="1" x14ac:dyDescent="0.25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9" x14ac:dyDescent="0.25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9" x14ac:dyDescent="0.25">
      <c r="A4" s="56"/>
      <c r="B4" s="56"/>
      <c r="C4" s="56"/>
      <c r="D4" s="56"/>
      <c r="E4" s="56"/>
      <c r="F4" s="56"/>
      <c r="G4" s="56"/>
      <c r="H4" s="74" t="s">
        <v>437</v>
      </c>
      <c r="I4" s="72">
        <v>109215.45999999992</v>
      </c>
    </row>
    <row r="5" spans="1:9" x14ac:dyDescent="0.25">
      <c r="A5" s="56"/>
      <c r="B5" s="56"/>
      <c r="C5" s="56"/>
      <c r="D5" s="56"/>
      <c r="E5" s="56" t="s">
        <v>12</v>
      </c>
      <c r="F5" s="56"/>
      <c r="G5" s="56"/>
      <c r="H5" s="56"/>
      <c r="I5" s="57"/>
    </row>
    <row r="6" spans="1:9" x14ac:dyDescent="0.25">
      <c r="A6" s="56"/>
      <c r="B6" s="56"/>
      <c r="C6" s="56"/>
      <c r="D6" s="56"/>
      <c r="E6" s="56"/>
      <c r="F6" s="56" t="s">
        <v>13</v>
      </c>
      <c r="G6" s="56"/>
      <c r="H6" s="56"/>
      <c r="I6" s="57"/>
    </row>
    <row r="7" spans="1:9" x14ac:dyDescent="0.25">
      <c r="A7" s="56"/>
      <c r="B7" s="56"/>
      <c r="C7" s="56"/>
      <c r="D7" s="56"/>
      <c r="E7" s="56"/>
      <c r="F7" s="56"/>
      <c r="G7" s="56" t="s">
        <v>14</v>
      </c>
      <c r="H7" s="56"/>
      <c r="I7" s="57">
        <v>0</v>
      </c>
    </row>
    <row r="8" spans="1:9" ht="15.75" thickBot="1" x14ac:dyDescent="0.3">
      <c r="A8" s="56"/>
      <c r="B8" s="56"/>
      <c r="C8" s="56"/>
      <c r="D8" s="56"/>
      <c r="E8" s="56"/>
      <c r="F8" s="56"/>
      <c r="G8" s="56" t="s">
        <v>15</v>
      </c>
      <c r="H8" s="56"/>
      <c r="I8" s="57">
        <v>0</v>
      </c>
    </row>
    <row r="9" spans="1:9" ht="15.75" thickBot="1" x14ac:dyDescent="0.3">
      <c r="A9" s="56"/>
      <c r="B9" s="56"/>
      <c r="C9" s="56"/>
      <c r="D9" s="56"/>
      <c r="E9" s="56"/>
      <c r="F9" s="56" t="s">
        <v>16</v>
      </c>
      <c r="G9" s="56"/>
      <c r="H9" s="56"/>
      <c r="I9" s="69">
        <f>ROUND(SUM(I6:I8),5)</f>
        <v>0</v>
      </c>
    </row>
    <row r="10" spans="1:9" x14ac:dyDescent="0.25">
      <c r="A10" s="56"/>
      <c r="B10" s="56"/>
      <c r="C10" s="56"/>
      <c r="D10" s="56"/>
      <c r="E10" s="56" t="s">
        <v>17</v>
      </c>
      <c r="F10" s="56"/>
      <c r="G10" s="56"/>
      <c r="H10" s="56"/>
      <c r="I10" s="57">
        <f>ROUND(I5+I9,5)</f>
        <v>0</v>
      </c>
    </row>
    <row r="11" spans="1:9" x14ac:dyDescent="0.25">
      <c r="A11" s="56"/>
      <c r="B11" s="56"/>
      <c r="C11" s="56"/>
      <c r="D11" s="56"/>
      <c r="E11" s="56" t="s">
        <v>18</v>
      </c>
      <c r="F11" s="56"/>
      <c r="G11" s="56"/>
      <c r="H11" s="56"/>
      <c r="I11" s="57"/>
    </row>
    <row r="12" spans="1:9" x14ac:dyDescent="0.25">
      <c r="A12" s="56"/>
      <c r="B12" s="56"/>
      <c r="C12" s="56"/>
      <c r="D12" s="56"/>
      <c r="E12" s="56"/>
      <c r="F12" s="56" t="s">
        <v>19</v>
      </c>
      <c r="G12" s="56"/>
      <c r="H12" s="56"/>
      <c r="I12" s="57"/>
    </row>
    <row r="13" spans="1:9" x14ac:dyDescent="0.25">
      <c r="A13" s="56"/>
      <c r="B13" s="56"/>
      <c r="C13" s="56"/>
      <c r="D13" s="56"/>
      <c r="E13" s="56"/>
      <c r="F13" s="56"/>
      <c r="G13" s="56" t="s">
        <v>20</v>
      </c>
      <c r="H13" s="56"/>
      <c r="I13" s="57"/>
    </row>
    <row r="14" spans="1:9" ht="15.75" thickBot="1" x14ac:dyDescent="0.3">
      <c r="A14" s="56"/>
      <c r="B14" s="56"/>
      <c r="C14" s="56"/>
      <c r="D14" s="56"/>
      <c r="E14" s="56"/>
      <c r="F14" s="56"/>
      <c r="G14" s="56"/>
      <c r="H14" s="56" t="s">
        <v>23</v>
      </c>
      <c r="I14" s="57">
        <v>500</v>
      </c>
    </row>
    <row r="15" spans="1:9" ht="15.75" thickBot="1" x14ac:dyDescent="0.3">
      <c r="A15" s="56"/>
      <c r="B15" s="56"/>
      <c r="C15" s="56"/>
      <c r="D15" s="56"/>
      <c r="E15" s="56"/>
      <c r="F15" s="56"/>
      <c r="G15" s="56" t="s">
        <v>25</v>
      </c>
      <c r="H15" s="56"/>
      <c r="I15" s="70">
        <f>ROUND(SUM(I13:I14),5)</f>
        <v>500</v>
      </c>
    </row>
    <row r="16" spans="1:9" ht="15.75" thickBot="1" x14ac:dyDescent="0.3">
      <c r="A16" s="56"/>
      <c r="B16" s="56"/>
      <c r="C16" s="56"/>
      <c r="D16" s="56"/>
      <c r="E16" s="56"/>
      <c r="F16" s="56" t="s">
        <v>26</v>
      </c>
      <c r="G16" s="56"/>
      <c r="H16" s="56"/>
      <c r="I16" s="70">
        <f>ROUND(I12+I15,5)</f>
        <v>500</v>
      </c>
    </row>
    <row r="17" spans="1:9" ht="15.75" thickBot="1" x14ac:dyDescent="0.3">
      <c r="A17" s="56"/>
      <c r="B17" s="56"/>
      <c r="C17" s="56"/>
      <c r="D17" s="56"/>
      <c r="E17" s="56" t="s">
        <v>27</v>
      </c>
      <c r="F17" s="56"/>
      <c r="G17" s="56"/>
      <c r="H17" s="56"/>
      <c r="I17" s="70">
        <f>ROUND(I11+I16,5)</f>
        <v>500</v>
      </c>
    </row>
    <row r="18" spans="1:9" ht="15.75" thickBot="1" x14ac:dyDescent="0.3">
      <c r="A18" s="56"/>
      <c r="B18" s="56"/>
      <c r="C18" s="56"/>
      <c r="D18" s="56" t="s">
        <v>28</v>
      </c>
      <c r="E18" s="56"/>
      <c r="F18" s="56"/>
      <c r="G18" s="56"/>
      <c r="H18" s="56"/>
      <c r="I18" s="69">
        <f>ROUND(I3+I10+I17,5)</f>
        <v>500</v>
      </c>
    </row>
    <row r="19" spans="1:9" x14ac:dyDescent="0.25">
      <c r="A19" s="56"/>
      <c r="B19" s="56"/>
      <c r="C19" s="56" t="s">
        <v>29</v>
      </c>
      <c r="D19" s="56"/>
      <c r="E19" s="56"/>
      <c r="F19" s="56"/>
      <c r="G19" s="56"/>
      <c r="H19" s="56"/>
      <c r="I19" s="57">
        <f>I18</f>
        <v>500</v>
      </c>
    </row>
    <row r="20" spans="1:9" x14ac:dyDescent="0.25">
      <c r="A20" s="56"/>
      <c r="B20" s="56"/>
      <c r="C20" s="56"/>
      <c r="D20" s="56" t="s">
        <v>30</v>
      </c>
      <c r="E20" s="56"/>
      <c r="F20" s="56"/>
      <c r="G20" s="56"/>
      <c r="H20" s="56"/>
      <c r="I20" s="57"/>
    </row>
    <row r="21" spans="1:9" x14ac:dyDescent="0.25">
      <c r="A21" s="56"/>
      <c r="B21" s="56"/>
      <c r="C21" s="56"/>
      <c r="D21" s="56"/>
      <c r="E21" s="56" t="s">
        <v>31</v>
      </c>
      <c r="F21" s="56"/>
      <c r="G21" s="56"/>
      <c r="H21" s="56"/>
      <c r="I21" s="57"/>
    </row>
    <row r="22" spans="1:9" x14ac:dyDescent="0.25">
      <c r="A22" s="56"/>
      <c r="B22" s="56"/>
      <c r="C22" s="56"/>
      <c r="D22" s="56"/>
      <c r="E22" s="56"/>
      <c r="F22" s="56" t="s">
        <v>32</v>
      </c>
      <c r="G22" s="56"/>
      <c r="H22" s="56"/>
      <c r="I22" s="57"/>
    </row>
    <row r="23" spans="1:9" x14ac:dyDescent="0.25">
      <c r="A23" s="56"/>
      <c r="B23" s="56"/>
      <c r="C23" s="56"/>
      <c r="D23" s="56"/>
      <c r="E23" s="56"/>
      <c r="F23" s="56"/>
      <c r="G23" s="56" t="s">
        <v>34</v>
      </c>
      <c r="H23" s="56"/>
      <c r="I23" s="57">
        <v>9058.91</v>
      </c>
    </row>
    <row r="24" spans="1:9" x14ac:dyDescent="0.25">
      <c r="A24" s="56"/>
      <c r="B24" s="56"/>
      <c r="C24" s="56"/>
      <c r="D24" s="56"/>
      <c r="E24" s="56"/>
      <c r="F24" s="56"/>
      <c r="G24" s="56" t="s">
        <v>35</v>
      </c>
      <c r="H24" s="56"/>
      <c r="I24" s="57">
        <v>16</v>
      </c>
    </row>
    <row r="25" spans="1:9" x14ac:dyDescent="0.25">
      <c r="A25" s="56"/>
      <c r="B25" s="56"/>
      <c r="C25" s="56"/>
      <c r="D25" s="56"/>
      <c r="E25" s="56"/>
      <c r="F25" s="56"/>
      <c r="G25" s="56" t="s">
        <v>36</v>
      </c>
      <c r="H25" s="56"/>
      <c r="I25" s="57">
        <v>7610</v>
      </c>
    </row>
    <row r="26" spans="1:9" x14ac:dyDescent="0.25">
      <c r="A26" s="56"/>
      <c r="B26" s="56"/>
      <c r="C26" s="56"/>
      <c r="D26" s="56"/>
      <c r="E26" s="56"/>
      <c r="F26" s="56"/>
      <c r="G26" s="56" t="s">
        <v>37</v>
      </c>
      <c r="H26" s="56"/>
      <c r="I26" s="57">
        <v>1590.69</v>
      </c>
    </row>
    <row r="27" spans="1:9" x14ac:dyDescent="0.25">
      <c r="A27" s="56"/>
      <c r="B27" s="56"/>
      <c r="C27" s="56"/>
      <c r="D27" s="56"/>
      <c r="E27" s="56"/>
      <c r="F27" s="56"/>
      <c r="G27" s="56" t="s">
        <v>39</v>
      </c>
      <c r="H27" s="56"/>
      <c r="I27" s="57">
        <v>14.99</v>
      </c>
    </row>
    <row r="28" spans="1:9" x14ac:dyDescent="0.25">
      <c r="A28" s="56"/>
      <c r="B28" s="56"/>
      <c r="C28" s="56"/>
      <c r="D28" s="56"/>
      <c r="E28" s="56"/>
      <c r="F28" s="56"/>
      <c r="G28" s="56" t="s">
        <v>43</v>
      </c>
      <c r="H28" s="56"/>
      <c r="I28" s="57">
        <v>2613.77</v>
      </c>
    </row>
    <row r="29" spans="1:9" x14ac:dyDescent="0.25">
      <c r="A29" s="56"/>
      <c r="B29" s="56"/>
      <c r="C29" s="56"/>
      <c r="D29" s="56"/>
      <c r="E29" s="56"/>
      <c r="F29" s="56"/>
      <c r="G29" s="56" t="s">
        <v>45</v>
      </c>
      <c r="H29" s="56"/>
      <c r="I29" s="57">
        <v>1058.95</v>
      </c>
    </row>
    <row r="30" spans="1:9" ht="15.75" thickBot="1" x14ac:dyDescent="0.3">
      <c r="A30" s="56"/>
      <c r="B30" s="56"/>
      <c r="C30" s="56"/>
      <c r="D30" s="56"/>
      <c r="E30" s="56"/>
      <c r="F30" s="56"/>
      <c r="G30" s="56" t="s">
        <v>46</v>
      </c>
      <c r="H30" s="56"/>
      <c r="I30" s="57">
        <v>1226.3</v>
      </c>
    </row>
    <row r="31" spans="1:9" ht="15.75" thickBot="1" x14ac:dyDescent="0.3">
      <c r="A31" s="56"/>
      <c r="B31" s="56"/>
      <c r="C31" s="56"/>
      <c r="D31" s="56"/>
      <c r="E31" s="56"/>
      <c r="F31" s="56" t="s">
        <v>48</v>
      </c>
      <c r="G31" s="56"/>
      <c r="H31" s="56"/>
      <c r="I31" s="70">
        <f>ROUND(SUM(I22:I30),5)</f>
        <v>23189.61</v>
      </c>
    </row>
    <row r="32" spans="1:9" ht="15.75" thickBot="1" x14ac:dyDescent="0.3">
      <c r="A32" s="56"/>
      <c r="B32" s="56"/>
      <c r="C32" s="56"/>
      <c r="D32" s="56"/>
      <c r="E32" s="56" t="s">
        <v>49</v>
      </c>
      <c r="F32" s="56"/>
      <c r="G32" s="56"/>
      <c r="H32" s="56"/>
      <c r="I32" s="70">
        <f>ROUND(I21+I31,5)</f>
        <v>23189.61</v>
      </c>
    </row>
    <row r="33" spans="1:9" ht="15.75" thickBot="1" x14ac:dyDescent="0.3">
      <c r="A33" s="56"/>
      <c r="B33" s="56"/>
      <c r="C33" s="56"/>
      <c r="D33" s="56" t="s">
        <v>50</v>
      </c>
      <c r="E33" s="56"/>
      <c r="F33" s="56"/>
      <c r="G33" s="56"/>
      <c r="H33" s="56"/>
      <c r="I33" s="70">
        <f>ROUND(I20+I32,5)</f>
        <v>23189.61</v>
      </c>
    </row>
    <row r="34" spans="1:9" ht="15.75" thickBot="1" x14ac:dyDescent="0.3">
      <c r="A34" s="56"/>
      <c r="B34" s="56" t="s">
        <v>51</v>
      </c>
      <c r="C34" s="56"/>
      <c r="D34" s="56"/>
      <c r="E34" s="56"/>
      <c r="F34" s="56"/>
      <c r="G34" s="56"/>
      <c r="H34" s="56"/>
      <c r="I34" s="70">
        <f>ROUND(I2+I19-I33,5)</f>
        <v>-22689.61</v>
      </c>
    </row>
    <row r="35" spans="1:9" s="54" customFormat="1" ht="15.75" thickBot="1" x14ac:dyDescent="0.3">
      <c r="A35" s="56" t="s">
        <v>52</v>
      </c>
      <c r="B35" s="56"/>
      <c r="C35" s="56"/>
      <c r="D35" s="56"/>
      <c r="E35" s="56"/>
      <c r="F35" s="56"/>
      <c r="G35" s="56"/>
      <c r="H35" s="56"/>
      <c r="I35" s="71">
        <f>I34</f>
        <v>-22689.61</v>
      </c>
    </row>
    <row r="36" spans="1:9" ht="15.75" thickTop="1" x14ac:dyDescent="0.25"/>
    <row r="37" spans="1:9" x14ac:dyDescent="0.25">
      <c r="H37" s="58" t="s">
        <v>438</v>
      </c>
      <c r="I37" s="73">
        <f>I4+I35</f>
        <v>86525.849999999919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Q6" sqref="Q6"/>
    </sheetView>
  </sheetViews>
  <sheetFormatPr defaultRowHeight="15" x14ac:dyDescent="0.25"/>
  <cols>
    <col min="1" max="6" width="2.375" style="47" customWidth="1"/>
    <col min="7" max="7" width="30.5" style="47" bestFit="1" customWidth="1"/>
    <col min="8" max="8" width="22.75" style="47" bestFit="1" customWidth="1"/>
    <col min="9" max="9" width="7.375" style="46" bestFit="1" customWidth="1"/>
    <col min="10" max="10" width="8.125" style="46" bestFit="1" customWidth="1"/>
    <col min="11" max="11" width="23.125" style="46" bestFit="1" customWidth="1"/>
    <col min="12" max="12" width="17.125" style="46" bestFit="1" customWidth="1"/>
    <col min="13" max="13" width="18.25" style="46" bestFit="1" customWidth="1"/>
    <col min="14" max="14" width="8.75" style="46" bestFit="1" customWidth="1"/>
    <col min="15" max="15" width="7.375" style="46" bestFit="1" customWidth="1"/>
    <col min="16" max="16384" width="9" style="46"/>
  </cols>
  <sheetData>
    <row r="1" spans="1:15" s="48" customFormat="1" ht="15.75" thickBot="1" x14ac:dyDescent="0.3">
      <c r="A1" s="49"/>
      <c r="B1" s="49"/>
      <c r="C1" s="49"/>
      <c r="D1" s="49"/>
      <c r="E1" s="49"/>
      <c r="F1" s="49"/>
      <c r="G1" s="49"/>
      <c r="H1" s="49"/>
      <c r="I1" s="63" t="s">
        <v>67</v>
      </c>
      <c r="J1" s="63" t="s">
        <v>203</v>
      </c>
      <c r="K1" s="63" t="s">
        <v>198</v>
      </c>
      <c r="L1" s="63" t="s">
        <v>81</v>
      </c>
      <c r="M1" s="63" t="s">
        <v>399</v>
      </c>
      <c r="N1" s="63" t="s">
        <v>99</v>
      </c>
      <c r="O1" s="63" t="s">
        <v>9</v>
      </c>
    </row>
    <row r="2" spans="1:15" ht="15.75" thickTop="1" x14ac:dyDescent="0.25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</row>
    <row r="3" spans="1:15" x14ac:dyDescent="0.25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</row>
    <row r="4" spans="1:15" x14ac:dyDescent="0.25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2"/>
      <c r="K4" s="52"/>
      <c r="L4" s="52"/>
      <c r="M4" s="52"/>
      <c r="N4" s="52"/>
      <c r="O4" s="52"/>
    </row>
    <row r="5" spans="1:15" x14ac:dyDescent="0.25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2"/>
      <c r="K5" s="52"/>
      <c r="L5" s="52"/>
      <c r="M5" s="52"/>
      <c r="N5" s="52"/>
      <c r="O5" s="52"/>
    </row>
    <row r="6" spans="1:15" x14ac:dyDescent="0.25">
      <c r="A6" s="51"/>
      <c r="B6" s="51"/>
      <c r="C6" s="51"/>
      <c r="D6" s="51"/>
      <c r="E6" s="51"/>
      <c r="F6" s="51"/>
      <c r="G6" s="51" t="s">
        <v>14</v>
      </c>
      <c r="H6" s="51"/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f>ROUND(SUM(I6:N6),5)</f>
        <v>0</v>
      </c>
    </row>
    <row r="7" spans="1:15" ht="15.75" thickBot="1" x14ac:dyDescent="0.3">
      <c r="A7" s="51"/>
      <c r="B7" s="51"/>
      <c r="C7" s="51"/>
      <c r="D7" s="51"/>
      <c r="E7" s="51"/>
      <c r="F7" s="51"/>
      <c r="G7" s="51" t="s">
        <v>15</v>
      </c>
      <c r="H7" s="51"/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f>ROUND(SUM(I7:N7),5)</f>
        <v>0</v>
      </c>
    </row>
    <row r="8" spans="1:15" ht="15.75" thickBot="1" x14ac:dyDescent="0.3">
      <c r="A8" s="51"/>
      <c r="B8" s="51"/>
      <c r="C8" s="51"/>
      <c r="D8" s="51"/>
      <c r="E8" s="51"/>
      <c r="F8" s="51" t="s">
        <v>16</v>
      </c>
      <c r="G8" s="51"/>
      <c r="H8" s="51"/>
      <c r="I8" s="66">
        <f t="shared" ref="I8:N8" si="0">ROUND(SUM(I5:I7),5)</f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>ROUND(SUM(I8:N8),5)</f>
        <v>0</v>
      </c>
    </row>
    <row r="9" spans="1:15" x14ac:dyDescent="0.25">
      <c r="A9" s="51"/>
      <c r="B9" s="51"/>
      <c r="C9" s="51"/>
      <c r="D9" s="51"/>
      <c r="E9" s="51" t="s">
        <v>17</v>
      </c>
      <c r="F9" s="51"/>
      <c r="G9" s="51"/>
      <c r="H9" s="51"/>
      <c r="I9" s="52">
        <f t="shared" ref="I9:N9" si="1">ROUND(I4+I8,5)</f>
        <v>0</v>
      </c>
      <c r="J9" s="52">
        <f t="shared" si="1"/>
        <v>0</v>
      </c>
      <c r="K9" s="52">
        <f t="shared" si="1"/>
        <v>0</v>
      </c>
      <c r="L9" s="52">
        <f t="shared" si="1"/>
        <v>0</v>
      </c>
      <c r="M9" s="52">
        <f t="shared" si="1"/>
        <v>0</v>
      </c>
      <c r="N9" s="52">
        <f t="shared" si="1"/>
        <v>0</v>
      </c>
      <c r="O9" s="52">
        <f>ROUND(SUM(I9:N9),5)</f>
        <v>0</v>
      </c>
    </row>
    <row r="10" spans="1:15" x14ac:dyDescent="0.25">
      <c r="A10" s="51"/>
      <c r="B10" s="51"/>
      <c r="C10" s="51"/>
      <c r="D10" s="51"/>
      <c r="E10" s="51" t="s">
        <v>18</v>
      </c>
      <c r="F10" s="51"/>
      <c r="G10" s="51"/>
      <c r="H10" s="51"/>
      <c r="I10" s="52"/>
      <c r="J10" s="52"/>
      <c r="K10" s="52"/>
      <c r="L10" s="52"/>
      <c r="M10" s="52"/>
      <c r="N10" s="52"/>
      <c r="O10" s="52"/>
    </row>
    <row r="11" spans="1:15" x14ac:dyDescent="0.25">
      <c r="A11" s="51"/>
      <c r="B11" s="51"/>
      <c r="C11" s="51"/>
      <c r="D11" s="51"/>
      <c r="E11" s="51"/>
      <c r="F11" s="51" t="s">
        <v>19</v>
      </c>
      <c r="G11" s="51"/>
      <c r="H11" s="51"/>
      <c r="I11" s="52"/>
      <c r="J11" s="52"/>
      <c r="K11" s="52"/>
      <c r="L11" s="52"/>
      <c r="M11" s="52"/>
      <c r="N11" s="52"/>
      <c r="O11" s="52"/>
    </row>
    <row r="12" spans="1:15" x14ac:dyDescent="0.25">
      <c r="A12" s="51"/>
      <c r="B12" s="51"/>
      <c r="C12" s="51"/>
      <c r="D12" s="51"/>
      <c r="E12" s="51"/>
      <c r="F12" s="51"/>
      <c r="G12" s="51" t="s">
        <v>20</v>
      </c>
      <c r="H12" s="51"/>
      <c r="I12" s="52"/>
      <c r="J12" s="52"/>
      <c r="K12" s="52"/>
      <c r="L12" s="52"/>
      <c r="M12" s="52"/>
      <c r="N12" s="52"/>
      <c r="O12" s="52"/>
    </row>
    <row r="13" spans="1:15" ht="15.75" thickBot="1" x14ac:dyDescent="0.3">
      <c r="A13" s="51"/>
      <c r="B13" s="51"/>
      <c r="C13" s="51"/>
      <c r="D13" s="51"/>
      <c r="E13" s="51"/>
      <c r="F13" s="51"/>
      <c r="G13" s="51"/>
      <c r="H13" s="51" t="s">
        <v>23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500</v>
      </c>
      <c r="O13" s="52">
        <f t="shared" ref="O13:O18" si="2">ROUND(SUM(I13:N13),5)</f>
        <v>500</v>
      </c>
    </row>
    <row r="14" spans="1:15" ht="15.75" thickBot="1" x14ac:dyDescent="0.3">
      <c r="A14" s="51"/>
      <c r="B14" s="51"/>
      <c r="C14" s="51"/>
      <c r="D14" s="51"/>
      <c r="E14" s="51"/>
      <c r="F14" s="51"/>
      <c r="G14" s="51" t="s">
        <v>25</v>
      </c>
      <c r="H14" s="51"/>
      <c r="I14" s="65">
        <f t="shared" ref="I14:N14" si="3">ROUND(SUM(I12:I13),5)</f>
        <v>0</v>
      </c>
      <c r="J14" s="65">
        <f t="shared" si="3"/>
        <v>0</v>
      </c>
      <c r="K14" s="65">
        <f t="shared" si="3"/>
        <v>0</v>
      </c>
      <c r="L14" s="65">
        <f t="shared" si="3"/>
        <v>0</v>
      </c>
      <c r="M14" s="65">
        <f t="shared" si="3"/>
        <v>0</v>
      </c>
      <c r="N14" s="65">
        <f t="shared" si="3"/>
        <v>500</v>
      </c>
      <c r="O14" s="65">
        <f t="shared" si="2"/>
        <v>500</v>
      </c>
    </row>
    <row r="15" spans="1:15" ht="15.75" thickBot="1" x14ac:dyDescent="0.3">
      <c r="A15" s="51"/>
      <c r="B15" s="51"/>
      <c r="C15" s="51"/>
      <c r="D15" s="51"/>
      <c r="E15" s="51"/>
      <c r="F15" s="51" t="s">
        <v>26</v>
      </c>
      <c r="G15" s="51"/>
      <c r="H15" s="51"/>
      <c r="I15" s="65">
        <f t="shared" ref="I15:N15" si="4">ROUND(I11+I14,5)</f>
        <v>0</v>
      </c>
      <c r="J15" s="65">
        <f t="shared" si="4"/>
        <v>0</v>
      </c>
      <c r="K15" s="65">
        <f t="shared" si="4"/>
        <v>0</v>
      </c>
      <c r="L15" s="65">
        <f t="shared" si="4"/>
        <v>0</v>
      </c>
      <c r="M15" s="65">
        <f t="shared" si="4"/>
        <v>0</v>
      </c>
      <c r="N15" s="65">
        <f t="shared" si="4"/>
        <v>500</v>
      </c>
      <c r="O15" s="65">
        <f t="shared" si="2"/>
        <v>500</v>
      </c>
    </row>
    <row r="16" spans="1:15" ht="15.75" thickBot="1" x14ac:dyDescent="0.3">
      <c r="A16" s="51"/>
      <c r="B16" s="51"/>
      <c r="C16" s="51"/>
      <c r="D16" s="51"/>
      <c r="E16" s="51" t="s">
        <v>27</v>
      </c>
      <c r="F16" s="51"/>
      <c r="G16" s="51"/>
      <c r="H16" s="51"/>
      <c r="I16" s="65">
        <f t="shared" ref="I16:N16" si="5">ROUND(I10+I15,5)</f>
        <v>0</v>
      </c>
      <c r="J16" s="65">
        <f t="shared" si="5"/>
        <v>0</v>
      </c>
      <c r="K16" s="65">
        <f t="shared" si="5"/>
        <v>0</v>
      </c>
      <c r="L16" s="65">
        <f t="shared" si="5"/>
        <v>0</v>
      </c>
      <c r="M16" s="65">
        <f t="shared" si="5"/>
        <v>0</v>
      </c>
      <c r="N16" s="65">
        <f t="shared" si="5"/>
        <v>500</v>
      </c>
      <c r="O16" s="65">
        <f t="shared" si="2"/>
        <v>500</v>
      </c>
    </row>
    <row r="17" spans="1:15" ht="15.75" thickBot="1" x14ac:dyDescent="0.3">
      <c r="A17" s="51"/>
      <c r="B17" s="51"/>
      <c r="C17" s="51"/>
      <c r="D17" s="51" t="s">
        <v>28</v>
      </c>
      <c r="E17" s="51"/>
      <c r="F17" s="51"/>
      <c r="G17" s="51"/>
      <c r="H17" s="51"/>
      <c r="I17" s="66">
        <f t="shared" ref="I17:N17" si="6">ROUND(I3+I9+I16,5)</f>
        <v>0</v>
      </c>
      <c r="J17" s="66">
        <f t="shared" si="6"/>
        <v>0</v>
      </c>
      <c r="K17" s="66">
        <f t="shared" si="6"/>
        <v>0</v>
      </c>
      <c r="L17" s="66">
        <f t="shared" si="6"/>
        <v>0</v>
      </c>
      <c r="M17" s="66">
        <f t="shared" si="6"/>
        <v>0</v>
      </c>
      <c r="N17" s="66">
        <f t="shared" si="6"/>
        <v>500</v>
      </c>
      <c r="O17" s="66">
        <f t="shared" si="2"/>
        <v>500</v>
      </c>
    </row>
    <row r="18" spans="1:15" x14ac:dyDescent="0.25">
      <c r="A18" s="51"/>
      <c r="B18" s="51"/>
      <c r="C18" s="51" t="s">
        <v>29</v>
      </c>
      <c r="D18" s="51"/>
      <c r="E18" s="51"/>
      <c r="F18" s="51"/>
      <c r="G18" s="51"/>
      <c r="H18" s="51"/>
      <c r="I18" s="52">
        <f t="shared" ref="I18:N18" si="7">I17</f>
        <v>0</v>
      </c>
      <c r="J18" s="52">
        <f t="shared" si="7"/>
        <v>0</v>
      </c>
      <c r="K18" s="52">
        <f t="shared" si="7"/>
        <v>0</v>
      </c>
      <c r="L18" s="52">
        <f t="shared" si="7"/>
        <v>0</v>
      </c>
      <c r="M18" s="52">
        <f t="shared" si="7"/>
        <v>0</v>
      </c>
      <c r="N18" s="52">
        <f t="shared" si="7"/>
        <v>500</v>
      </c>
      <c r="O18" s="52">
        <f t="shared" si="2"/>
        <v>500</v>
      </c>
    </row>
    <row r="19" spans="1:15" x14ac:dyDescent="0.25">
      <c r="A19" s="51"/>
      <c r="B19" s="51"/>
      <c r="C19" s="51"/>
      <c r="D19" s="51" t="s">
        <v>30</v>
      </c>
      <c r="E19" s="51"/>
      <c r="F19" s="51"/>
      <c r="G19" s="51"/>
      <c r="H19" s="51"/>
      <c r="I19" s="52"/>
      <c r="J19" s="52"/>
      <c r="K19" s="52"/>
      <c r="L19" s="52"/>
      <c r="M19" s="52"/>
      <c r="N19" s="52"/>
      <c r="O19" s="52"/>
    </row>
    <row r="20" spans="1:15" x14ac:dyDescent="0.25">
      <c r="A20" s="51"/>
      <c r="B20" s="51"/>
      <c r="C20" s="51"/>
      <c r="D20" s="51"/>
      <c r="E20" s="51" t="s">
        <v>31</v>
      </c>
      <c r="F20" s="51"/>
      <c r="G20" s="51"/>
      <c r="H20" s="51"/>
      <c r="I20" s="52"/>
      <c r="J20" s="52"/>
      <c r="K20" s="52"/>
      <c r="L20" s="52"/>
      <c r="M20" s="52"/>
      <c r="N20" s="52"/>
      <c r="O20" s="52"/>
    </row>
    <row r="21" spans="1:15" x14ac:dyDescent="0.25">
      <c r="A21" s="51"/>
      <c r="B21" s="51"/>
      <c r="C21" s="51"/>
      <c r="D21" s="51"/>
      <c r="E21" s="51"/>
      <c r="F21" s="51" t="s">
        <v>32</v>
      </c>
      <c r="G21" s="51"/>
      <c r="H21" s="51"/>
      <c r="I21" s="52"/>
      <c r="J21" s="52"/>
      <c r="K21" s="52"/>
      <c r="L21" s="52"/>
      <c r="M21" s="52"/>
      <c r="N21" s="52"/>
      <c r="O21" s="52"/>
    </row>
    <row r="22" spans="1:15" x14ac:dyDescent="0.25">
      <c r="A22" s="51"/>
      <c r="B22" s="51"/>
      <c r="C22" s="51"/>
      <c r="D22" s="51"/>
      <c r="E22" s="51"/>
      <c r="F22" s="51"/>
      <c r="G22" s="51" t="s">
        <v>34</v>
      </c>
      <c r="H22" s="51"/>
      <c r="I22" s="52">
        <v>9058.91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f t="shared" ref="O22:O34" si="8">ROUND(SUM(I22:N22),5)</f>
        <v>9058.91</v>
      </c>
    </row>
    <row r="23" spans="1:15" x14ac:dyDescent="0.25">
      <c r="A23" s="51"/>
      <c r="B23" s="51"/>
      <c r="C23" s="51"/>
      <c r="D23" s="51"/>
      <c r="E23" s="51"/>
      <c r="F23" s="51"/>
      <c r="G23" s="51" t="s">
        <v>35</v>
      </c>
      <c r="H23" s="51"/>
      <c r="I23" s="52">
        <v>0</v>
      </c>
      <c r="J23" s="52">
        <v>0</v>
      </c>
      <c r="K23" s="52">
        <v>16</v>
      </c>
      <c r="L23" s="52">
        <v>0</v>
      </c>
      <c r="M23" s="52">
        <v>0</v>
      </c>
      <c r="N23" s="52">
        <v>0</v>
      </c>
      <c r="O23" s="52">
        <f t="shared" si="8"/>
        <v>16</v>
      </c>
    </row>
    <row r="24" spans="1:15" x14ac:dyDescent="0.25">
      <c r="A24" s="51"/>
      <c r="B24" s="51"/>
      <c r="C24" s="51"/>
      <c r="D24" s="51"/>
      <c r="E24" s="51"/>
      <c r="F24" s="51"/>
      <c r="G24" s="51" t="s">
        <v>36</v>
      </c>
      <c r="H24" s="51"/>
      <c r="I24" s="52">
        <v>0</v>
      </c>
      <c r="J24" s="52">
        <v>0</v>
      </c>
      <c r="K24" s="52">
        <v>960</v>
      </c>
      <c r="L24" s="52">
        <v>6650</v>
      </c>
      <c r="M24" s="52">
        <v>0</v>
      </c>
      <c r="N24" s="52">
        <v>0</v>
      </c>
      <c r="O24" s="52">
        <f t="shared" si="8"/>
        <v>7610</v>
      </c>
    </row>
    <row r="25" spans="1:15" x14ac:dyDescent="0.25">
      <c r="A25" s="51"/>
      <c r="B25" s="51"/>
      <c r="C25" s="51"/>
      <c r="D25" s="51"/>
      <c r="E25" s="51"/>
      <c r="F25" s="51"/>
      <c r="G25" s="51" t="s">
        <v>37</v>
      </c>
      <c r="H25" s="51"/>
      <c r="I25" s="52">
        <v>1090.69</v>
      </c>
      <c r="J25" s="52">
        <v>0</v>
      </c>
      <c r="K25" s="52">
        <v>0</v>
      </c>
      <c r="L25" s="52">
        <v>0</v>
      </c>
      <c r="M25" s="52">
        <v>500</v>
      </c>
      <c r="N25" s="52">
        <v>0</v>
      </c>
      <c r="O25" s="52">
        <f t="shared" si="8"/>
        <v>1590.69</v>
      </c>
    </row>
    <row r="26" spans="1:15" x14ac:dyDescent="0.25">
      <c r="A26" s="51"/>
      <c r="B26" s="51"/>
      <c r="C26" s="51"/>
      <c r="D26" s="51"/>
      <c r="E26" s="51"/>
      <c r="F26" s="51"/>
      <c r="G26" s="51" t="s">
        <v>39</v>
      </c>
      <c r="H26" s="51"/>
      <c r="I26" s="52">
        <v>0</v>
      </c>
      <c r="J26" s="52">
        <v>0</v>
      </c>
      <c r="K26" s="52">
        <v>14.99</v>
      </c>
      <c r="L26" s="52">
        <v>0</v>
      </c>
      <c r="M26" s="52">
        <v>0</v>
      </c>
      <c r="N26" s="52">
        <v>0</v>
      </c>
      <c r="O26" s="52">
        <f t="shared" si="8"/>
        <v>14.99</v>
      </c>
    </row>
    <row r="27" spans="1:15" x14ac:dyDescent="0.25">
      <c r="A27" s="51"/>
      <c r="B27" s="51"/>
      <c r="C27" s="51"/>
      <c r="D27" s="51"/>
      <c r="E27" s="51"/>
      <c r="F27" s="51"/>
      <c r="G27" s="51" t="s">
        <v>43</v>
      </c>
      <c r="H27" s="51"/>
      <c r="I27" s="52">
        <v>4</v>
      </c>
      <c r="J27" s="52">
        <v>2609.77</v>
      </c>
      <c r="K27" s="52">
        <v>0</v>
      </c>
      <c r="L27" s="52">
        <v>0</v>
      </c>
      <c r="M27" s="52">
        <v>0</v>
      </c>
      <c r="N27" s="52">
        <v>0</v>
      </c>
      <c r="O27" s="52">
        <f t="shared" si="8"/>
        <v>2613.77</v>
      </c>
    </row>
    <row r="28" spans="1:15" x14ac:dyDescent="0.25">
      <c r="A28" s="51"/>
      <c r="B28" s="51"/>
      <c r="C28" s="51"/>
      <c r="D28" s="51"/>
      <c r="E28" s="51"/>
      <c r="F28" s="51"/>
      <c r="G28" s="51" t="s">
        <v>45</v>
      </c>
      <c r="H28" s="51"/>
      <c r="I28" s="52">
        <v>0</v>
      </c>
      <c r="J28" s="52">
        <v>1058.95</v>
      </c>
      <c r="K28" s="52">
        <v>0</v>
      </c>
      <c r="L28" s="52">
        <v>0</v>
      </c>
      <c r="M28" s="52">
        <v>0</v>
      </c>
      <c r="N28" s="52">
        <v>0</v>
      </c>
      <c r="O28" s="52">
        <f t="shared" si="8"/>
        <v>1058.95</v>
      </c>
    </row>
    <row r="29" spans="1:15" ht="15.75" thickBot="1" x14ac:dyDescent="0.3">
      <c r="A29" s="51"/>
      <c r="B29" s="51"/>
      <c r="C29" s="51"/>
      <c r="D29" s="51"/>
      <c r="E29" s="51"/>
      <c r="F29" s="51"/>
      <c r="G29" s="51" t="s">
        <v>46</v>
      </c>
      <c r="H29" s="51"/>
      <c r="I29" s="52">
        <v>0</v>
      </c>
      <c r="J29" s="52">
        <v>0</v>
      </c>
      <c r="K29" s="52">
        <v>0</v>
      </c>
      <c r="L29" s="52">
        <v>1226.3</v>
      </c>
      <c r="M29" s="52">
        <v>0</v>
      </c>
      <c r="N29" s="52">
        <v>0</v>
      </c>
      <c r="O29" s="52">
        <f t="shared" si="8"/>
        <v>1226.3</v>
      </c>
    </row>
    <row r="30" spans="1:15" ht="15.75" thickBot="1" x14ac:dyDescent="0.3">
      <c r="A30" s="51"/>
      <c r="B30" s="51"/>
      <c r="C30" s="51"/>
      <c r="D30" s="51"/>
      <c r="E30" s="51"/>
      <c r="F30" s="51" t="s">
        <v>48</v>
      </c>
      <c r="G30" s="51"/>
      <c r="H30" s="51"/>
      <c r="I30" s="65">
        <f t="shared" ref="I30:N30" si="9">ROUND(SUM(I21:I29),5)</f>
        <v>10153.6</v>
      </c>
      <c r="J30" s="65">
        <f t="shared" si="9"/>
        <v>3668.72</v>
      </c>
      <c r="K30" s="65">
        <f t="shared" si="9"/>
        <v>990.99</v>
      </c>
      <c r="L30" s="65">
        <f t="shared" si="9"/>
        <v>7876.3</v>
      </c>
      <c r="M30" s="65">
        <f t="shared" si="9"/>
        <v>500</v>
      </c>
      <c r="N30" s="65">
        <f t="shared" si="9"/>
        <v>0</v>
      </c>
      <c r="O30" s="65">
        <f t="shared" si="8"/>
        <v>23189.61</v>
      </c>
    </row>
    <row r="31" spans="1:15" ht="15.75" thickBot="1" x14ac:dyDescent="0.3">
      <c r="A31" s="51"/>
      <c r="B31" s="51"/>
      <c r="C31" s="51"/>
      <c r="D31" s="51"/>
      <c r="E31" s="51" t="s">
        <v>49</v>
      </c>
      <c r="F31" s="51"/>
      <c r="G31" s="51"/>
      <c r="H31" s="51"/>
      <c r="I31" s="65">
        <f t="shared" ref="I31:N31" si="10">ROUND(I20+I30,5)</f>
        <v>10153.6</v>
      </c>
      <c r="J31" s="65">
        <f t="shared" si="10"/>
        <v>3668.72</v>
      </c>
      <c r="K31" s="65">
        <f t="shared" si="10"/>
        <v>990.99</v>
      </c>
      <c r="L31" s="65">
        <f t="shared" si="10"/>
        <v>7876.3</v>
      </c>
      <c r="M31" s="65">
        <f t="shared" si="10"/>
        <v>500</v>
      </c>
      <c r="N31" s="65">
        <f t="shared" si="10"/>
        <v>0</v>
      </c>
      <c r="O31" s="65">
        <f t="shared" si="8"/>
        <v>23189.61</v>
      </c>
    </row>
    <row r="32" spans="1:15" ht="15.75" thickBot="1" x14ac:dyDescent="0.3">
      <c r="A32" s="51"/>
      <c r="B32" s="51"/>
      <c r="C32" s="51"/>
      <c r="D32" s="51" t="s">
        <v>50</v>
      </c>
      <c r="E32" s="51"/>
      <c r="F32" s="51"/>
      <c r="G32" s="51"/>
      <c r="H32" s="51"/>
      <c r="I32" s="65">
        <f t="shared" ref="I32:N32" si="11">ROUND(I19+I31,5)</f>
        <v>10153.6</v>
      </c>
      <c r="J32" s="65">
        <f t="shared" si="11"/>
        <v>3668.72</v>
      </c>
      <c r="K32" s="65">
        <f t="shared" si="11"/>
        <v>990.99</v>
      </c>
      <c r="L32" s="65">
        <f t="shared" si="11"/>
        <v>7876.3</v>
      </c>
      <c r="M32" s="65">
        <f t="shared" si="11"/>
        <v>500</v>
      </c>
      <c r="N32" s="65">
        <f t="shared" si="11"/>
        <v>0</v>
      </c>
      <c r="O32" s="65">
        <f t="shared" si="8"/>
        <v>23189.61</v>
      </c>
    </row>
    <row r="33" spans="1:15" ht="15.75" thickBot="1" x14ac:dyDescent="0.3">
      <c r="A33" s="51"/>
      <c r="B33" s="51" t="s">
        <v>51</v>
      </c>
      <c r="C33" s="51"/>
      <c r="D33" s="51"/>
      <c r="E33" s="51"/>
      <c r="F33" s="51"/>
      <c r="G33" s="51"/>
      <c r="H33" s="51"/>
      <c r="I33" s="65">
        <f t="shared" ref="I33:N33" si="12">ROUND(I2+I18-I32,5)</f>
        <v>-10153.6</v>
      </c>
      <c r="J33" s="65">
        <f t="shared" si="12"/>
        <v>-3668.72</v>
      </c>
      <c r="K33" s="65">
        <f t="shared" si="12"/>
        <v>-990.99</v>
      </c>
      <c r="L33" s="65">
        <f t="shared" si="12"/>
        <v>-7876.3</v>
      </c>
      <c r="M33" s="65">
        <f t="shared" si="12"/>
        <v>-500</v>
      </c>
      <c r="N33" s="65">
        <f t="shared" si="12"/>
        <v>500</v>
      </c>
      <c r="O33" s="65">
        <f t="shared" si="8"/>
        <v>-22689.61</v>
      </c>
    </row>
    <row r="34" spans="1:15" s="47" customFormat="1" ht="12" thickBot="1" x14ac:dyDescent="0.25">
      <c r="A34" s="51" t="s">
        <v>52</v>
      </c>
      <c r="B34" s="51"/>
      <c r="C34" s="51"/>
      <c r="D34" s="51"/>
      <c r="E34" s="51"/>
      <c r="F34" s="51"/>
      <c r="G34" s="51"/>
      <c r="H34" s="51"/>
      <c r="I34" s="67">
        <f t="shared" ref="I34:N34" si="13">I33</f>
        <v>-10153.6</v>
      </c>
      <c r="J34" s="67">
        <f t="shared" si="13"/>
        <v>-3668.72</v>
      </c>
      <c r="K34" s="67">
        <f t="shared" si="13"/>
        <v>-990.99</v>
      </c>
      <c r="L34" s="67">
        <f t="shared" si="13"/>
        <v>-7876.3</v>
      </c>
      <c r="M34" s="67">
        <f t="shared" si="13"/>
        <v>-500</v>
      </c>
      <c r="N34" s="67">
        <f t="shared" si="13"/>
        <v>500</v>
      </c>
      <c r="O34" s="67">
        <f t="shared" si="8"/>
        <v>-22689.61</v>
      </c>
    </row>
    <row r="35" spans="1:1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selection activeCell="N14" sqref="N14"/>
    </sheetView>
  </sheetViews>
  <sheetFormatPr defaultRowHeight="15" x14ac:dyDescent="0.25"/>
  <cols>
    <col min="1" max="1" width="3" style="46" customWidth="1"/>
    <col min="2" max="2" width="2.625" style="46" customWidth="1"/>
    <col min="3" max="3" width="3.875" style="46" customWidth="1"/>
    <col min="4" max="4" width="4.375" style="46" customWidth="1"/>
    <col min="5" max="5" width="3.125" style="46" customWidth="1"/>
    <col min="6" max="6" width="3.375" style="46" customWidth="1"/>
    <col min="7" max="7" width="2.625" style="46" customWidth="1"/>
    <col min="8" max="8" width="3" style="46" customWidth="1"/>
    <col min="9" max="9" width="3.375" style="46" customWidth="1"/>
    <col min="10" max="10" width="3.125" style="46" customWidth="1"/>
    <col min="11" max="11" width="10.375" style="46" bestFit="1" customWidth="1"/>
    <col min="12" max="12" width="7.625" style="46" bestFit="1" customWidth="1"/>
    <col min="13" max="13" width="8.375" style="46" bestFit="1" customWidth="1"/>
    <col min="14" max="14" width="28.25" style="46" bestFit="1" customWidth="1"/>
    <col min="15" max="15" width="36.375" style="46" bestFit="1" customWidth="1"/>
    <col min="16" max="16" width="19.875" style="46" bestFit="1" customWidth="1"/>
    <col min="17" max="17" width="6.875" style="46" bestFit="1" customWidth="1"/>
    <col min="18" max="18" width="6.125" style="46" bestFit="1" customWidth="1"/>
    <col min="19" max="19" width="7.375" style="46" bestFit="1" customWidth="1"/>
    <col min="20" max="16384" width="9" style="46"/>
  </cols>
  <sheetData>
    <row r="1" spans="1:19" s="48" customFormat="1" ht="15.75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63" t="s">
        <v>55</v>
      </c>
      <c r="L1" s="63" t="s">
        <v>56</v>
      </c>
      <c r="M1" s="63" t="s">
        <v>57</v>
      </c>
      <c r="N1" s="63" t="s">
        <v>58</v>
      </c>
      <c r="O1" s="63" t="s">
        <v>59</v>
      </c>
      <c r="P1" s="63" t="s">
        <v>60</v>
      </c>
      <c r="Q1" s="63" t="s">
        <v>61</v>
      </c>
      <c r="R1" s="63" t="s">
        <v>62</v>
      </c>
      <c r="S1" s="63" t="s">
        <v>63</v>
      </c>
    </row>
    <row r="2" spans="1:19" ht="15.75" thickTop="1" x14ac:dyDescent="0.25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60"/>
      <c r="R2" s="60"/>
      <c r="S2" s="60"/>
    </row>
    <row r="3" spans="1:19" x14ac:dyDescent="0.25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60"/>
      <c r="R3" s="60"/>
      <c r="S3" s="60"/>
    </row>
    <row r="4" spans="1:19" x14ac:dyDescent="0.25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60"/>
      <c r="R4" s="60"/>
      <c r="S4" s="60"/>
    </row>
    <row r="5" spans="1:19" x14ac:dyDescent="0.25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60"/>
      <c r="R5" s="60"/>
      <c r="S5" s="60"/>
    </row>
    <row r="6" spans="1:19" x14ac:dyDescent="0.25">
      <c r="A6" s="51"/>
      <c r="B6" s="51"/>
      <c r="C6" s="51"/>
      <c r="D6" s="51"/>
      <c r="E6" s="51"/>
      <c r="F6" s="51"/>
      <c r="G6" s="51" t="s">
        <v>14</v>
      </c>
      <c r="H6" s="51"/>
      <c r="I6" s="51"/>
      <c r="J6" s="51"/>
      <c r="K6" s="51"/>
      <c r="L6" s="59"/>
      <c r="M6" s="51"/>
      <c r="N6" s="51"/>
      <c r="O6" s="51"/>
      <c r="P6" s="51"/>
      <c r="Q6" s="60"/>
      <c r="R6" s="60"/>
      <c r="S6" s="60"/>
    </row>
    <row r="7" spans="1:19" ht="15.75" thickBot="1" x14ac:dyDescent="0.3">
      <c r="A7" s="62"/>
      <c r="B7" s="62"/>
      <c r="C7" s="62"/>
      <c r="D7" s="62"/>
      <c r="E7" s="62"/>
      <c r="F7" s="62"/>
      <c r="G7" s="62"/>
      <c r="H7" s="62"/>
      <c r="I7" s="53"/>
      <c r="J7" s="53"/>
      <c r="K7" s="53" t="s">
        <v>64</v>
      </c>
      <c r="L7" s="61">
        <v>42582</v>
      </c>
      <c r="M7" s="53" t="s">
        <v>400</v>
      </c>
      <c r="N7" s="53"/>
      <c r="O7" s="53" t="s">
        <v>67</v>
      </c>
      <c r="P7" s="53" t="s">
        <v>67</v>
      </c>
      <c r="Q7" s="64">
        <v>0</v>
      </c>
      <c r="R7" s="64"/>
      <c r="S7" s="64">
        <v>0</v>
      </c>
    </row>
    <row r="8" spans="1:19" x14ac:dyDescent="0.25">
      <c r="A8" s="53"/>
      <c r="B8" s="53"/>
      <c r="C8" s="53"/>
      <c r="D8" s="53"/>
      <c r="E8" s="53"/>
      <c r="F8" s="53"/>
      <c r="G8" s="53" t="s">
        <v>75</v>
      </c>
      <c r="H8" s="53"/>
      <c r="I8" s="53"/>
      <c r="J8" s="53"/>
      <c r="K8" s="53"/>
      <c r="L8" s="61"/>
      <c r="M8" s="53"/>
      <c r="N8" s="53"/>
      <c r="O8" s="53"/>
      <c r="P8" s="53"/>
      <c r="Q8" s="52">
        <f>ROUND(SUM(Q6:Q7),5)</f>
        <v>0</v>
      </c>
      <c r="R8" s="52">
        <f>ROUND(SUM(R6:R7),5)</f>
        <v>0</v>
      </c>
      <c r="S8" s="52">
        <f>S7</f>
        <v>0</v>
      </c>
    </row>
    <row r="9" spans="1:19" x14ac:dyDescent="0.25">
      <c r="A9" s="51"/>
      <c r="B9" s="51"/>
      <c r="C9" s="51"/>
      <c r="D9" s="51"/>
      <c r="E9" s="51"/>
      <c r="F9" s="51"/>
      <c r="G9" s="51" t="s">
        <v>15</v>
      </c>
      <c r="H9" s="51"/>
      <c r="I9" s="51"/>
      <c r="J9" s="51"/>
      <c r="K9" s="51"/>
      <c r="L9" s="59"/>
      <c r="M9" s="51"/>
      <c r="N9" s="51"/>
      <c r="O9" s="51"/>
      <c r="P9" s="51"/>
      <c r="Q9" s="60"/>
      <c r="R9" s="60"/>
      <c r="S9" s="60"/>
    </row>
    <row r="10" spans="1:19" ht="15.75" thickBot="1" x14ac:dyDescent="0.3">
      <c r="A10" s="62"/>
      <c r="B10" s="62"/>
      <c r="C10" s="62"/>
      <c r="D10" s="62"/>
      <c r="E10" s="62"/>
      <c r="F10" s="62"/>
      <c r="G10" s="62"/>
      <c r="H10" s="62"/>
      <c r="I10" s="53"/>
      <c r="J10" s="53"/>
      <c r="K10" s="53" t="s">
        <v>64</v>
      </c>
      <c r="L10" s="61">
        <v>42582</v>
      </c>
      <c r="M10" s="53" t="s">
        <v>400</v>
      </c>
      <c r="N10" s="53"/>
      <c r="O10" s="53" t="s">
        <v>401</v>
      </c>
      <c r="P10" s="53" t="s">
        <v>67</v>
      </c>
      <c r="Q10" s="52">
        <v>0</v>
      </c>
      <c r="R10" s="52"/>
      <c r="S10" s="52">
        <v>0</v>
      </c>
    </row>
    <row r="11" spans="1:19" ht="15.75" thickBot="1" x14ac:dyDescent="0.3">
      <c r="A11" s="53"/>
      <c r="B11" s="53"/>
      <c r="C11" s="53"/>
      <c r="D11" s="53"/>
      <c r="E11" s="53"/>
      <c r="F11" s="53"/>
      <c r="G11" s="53" t="s">
        <v>86</v>
      </c>
      <c r="H11" s="53"/>
      <c r="I11" s="53"/>
      <c r="J11" s="53"/>
      <c r="K11" s="53"/>
      <c r="L11" s="61"/>
      <c r="M11" s="53"/>
      <c r="N11" s="53"/>
      <c r="O11" s="53"/>
      <c r="P11" s="53"/>
      <c r="Q11" s="65">
        <f>ROUND(SUM(Q9:Q10),5)</f>
        <v>0</v>
      </c>
      <c r="R11" s="65">
        <f>ROUND(SUM(R9:R10),5)</f>
        <v>0</v>
      </c>
      <c r="S11" s="65">
        <f>S10</f>
        <v>0</v>
      </c>
    </row>
    <row r="12" spans="1:19" ht="15.75" thickBot="1" x14ac:dyDescent="0.3">
      <c r="A12" s="53"/>
      <c r="B12" s="53"/>
      <c r="C12" s="53"/>
      <c r="D12" s="53"/>
      <c r="E12" s="53"/>
      <c r="F12" s="53" t="s">
        <v>16</v>
      </c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66">
        <f>ROUND(Q8+Q11,5)</f>
        <v>0</v>
      </c>
      <c r="R12" s="66">
        <f>ROUND(R8+R11,5)</f>
        <v>0</v>
      </c>
      <c r="S12" s="66">
        <f>ROUND(S8+S11,5)</f>
        <v>0</v>
      </c>
    </row>
    <row r="13" spans="1:19" x14ac:dyDescent="0.25">
      <c r="A13" s="53"/>
      <c r="B13" s="53"/>
      <c r="C13" s="53"/>
      <c r="D13" s="53"/>
      <c r="E13" s="53" t="s">
        <v>17</v>
      </c>
      <c r="F13" s="53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2">
        <f>Q12</f>
        <v>0</v>
      </c>
      <c r="R13" s="52">
        <f>R12</f>
        <v>0</v>
      </c>
      <c r="S13" s="52">
        <f>S12</f>
        <v>0</v>
      </c>
    </row>
    <row r="14" spans="1:19" x14ac:dyDescent="0.25">
      <c r="A14" s="51"/>
      <c r="B14" s="51"/>
      <c r="C14" s="51"/>
      <c r="D14" s="51"/>
      <c r="E14" s="51" t="s">
        <v>18</v>
      </c>
      <c r="F14" s="51"/>
      <c r="G14" s="51"/>
      <c r="H14" s="51"/>
      <c r="I14" s="51"/>
      <c r="J14" s="51"/>
      <c r="K14" s="51"/>
      <c r="L14" s="59"/>
      <c r="M14" s="51"/>
      <c r="N14" s="51"/>
      <c r="O14" s="51"/>
      <c r="P14" s="51"/>
      <c r="Q14" s="60"/>
      <c r="R14" s="60"/>
      <c r="S14" s="60"/>
    </row>
    <row r="15" spans="1:19" x14ac:dyDescent="0.25">
      <c r="A15" s="51"/>
      <c r="B15" s="51"/>
      <c r="C15" s="51"/>
      <c r="D15" s="51"/>
      <c r="E15" s="51"/>
      <c r="F15" s="51" t="s">
        <v>19</v>
      </c>
      <c r="G15" s="51"/>
      <c r="H15" s="51"/>
      <c r="I15" s="51"/>
      <c r="J15" s="51"/>
      <c r="K15" s="51"/>
      <c r="L15" s="59"/>
      <c r="M15" s="51"/>
      <c r="N15" s="51"/>
      <c r="O15" s="51"/>
      <c r="P15" s="51"/>
      <c r="Q15" s="60"/>
      <c r="R15" s="60"/>
      <c r="S15" s="60"/>
    </row>
    <row r="16" spans="1:19" x14ac:dyDescent="0.25">
      <c r="A16" s="51"/>
      <c r="B16" s="51"/>
      <c r="C16" s="51"/>
      <c r="D16" s="51"/>
      <c r="E16" s="51"/>
      <c r="F16" s="51"/>
      <c r="G16" s="51" t="s">
        <v>20</v>
      </c>
      <c r="H16" s="51"/>
      <c r="I16" s="51"/>
      <c r="J16" s="51"/>
      <c r="K16" s="51"/>
      <c r="L16" s="59"/>
      <c r="M16" s="51"/>
      <c r="N16" s="51"/>
      <c r="O16" s="51"/>
      <c r="P16" s="51"/>
      <c r="Q16" s="60"/>
      <c r="R16" s="60"/>
      <c r="S16" s="60"/>
    </row>
    <row r="17" spans="1:19" x14ac:dyDescent="0.25">
      <c r="A17" s="51"/>
      <c r="B17" s="51"/>
      <c r="C17" s="51"/>
      <c r="D17" s="51"/>
      <c r="E17" s="51"/>
      <c r="F17" s="51"/>
      <c r="G17" s="51"/>
      <c r="H17" s="51" t="s">
        <v>23</v>
      </c>
      <c r="I17" s="51"/>
      <c r="J17" s="51"/>
      <c r="K17" s="51"/>
      <c r="L17" s="59"/>
      <c r="M17" s="51"/>
      <c r="N17" s="51"/>
      <c r="O17" s="51"/>
      <c r="P17" s="51"/>
      <c r="Q17" s="60"/>
      <c r="R17" s="60"/>
      <c r="S17" s="60"/>
    </row>
    <row r="18" spans="1:19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 t="s">
        <v>76</v>
      </c>
      <c r="L18" s="61">
        <v>42570</v>
      </c>
      <c r="M18" s="53" t="s">
        <v>402</v>
      </c>
      <c r="N18" s="53" t="s">
        <v>144</v>
      </c>
      <c r="O18" s="53" t="s">
        <v>76</v>
      </c>
      <c r="P18" s="53" t="s">
        <v>99</v>
      </c>
      <c r="Q18" s="52"/>
      <c r="R18" s="52">
        <v>100</v>
      </c>
      <c r="S18" s="52">
        <v>100</v>
      </c>
    </row>
    <row r="19" spans="1:19" ht="15.75" thickBot="1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 t="s">
        <v>76</v>
      </c>
      <c r="L19" s="61">
        <v>42580</v>
      </c>
      <c r="M19" s="53" t="s">
        <v>403</v>
      </c>
      <c r="N19" s="53" t="s">
        <v>404</v>
      </c>
      <c r="O19" s="53" t="s">
        <v>405</v>
      </c>
      <c r="P19" s="53" t="s">
        <v>99</v>
      </c>
      <c r="Q19" s="52"/>
      <c r="R19" s="52">
        <v>400</v>
      </c>
      <c r="S19" s="52">
        <v>500</v>
      </c>
    </row>
    <row r="20" spans="1:19" ht="15.75" thickBot="1" x14ac:dyDescent="0.3">
      <c r="A20" s="53"/>
      <c r="B20" s="53"/>
      <c r="C20" s="53"/>
      <c r="D20" s="53"/>
      <c r="E20" s="53"/>
      <c r="F20" s="53"/>
      <c r="G20" s="53"/>
      <c r="H20" s="53" t="s">
        <v>104</v>
      </c>
      <c r="I20" s="53"/>
      <c r="J20" s="53"/>
      <c r="K20" s="53"/>
      <c r="L20" s="61"/>
      <c r="M20" s="53"/>
      <c r="N20" s="53"/>
      <c r="O20" s="53"/>
      <c r="P20" s="53"/>
      <c r="Q20" s="65">
        <f>ROUND(SUM(Q17:Q19),5)</f>
        <v>0</v>
      </c>
      <c r="R20" s="65">
        <f>ROUND(SUM(R17:R19),5)</f>
        <v>500</v>
      </c>
      <c r="S20" s="65">
        <f>S19</f>
        <v>500</v>
      </c>
    </row>
    <row r="21" spans="1:19" ht="15.75" thickBot="1" x14ac:dyDescent="0.3">
      <c r="A21" s="53"/>
      <c r="B21" s="53"/>
      <c r="C21" s="53"/>
      <c r="D21" s="53"/>
      <c r="E21" s="53"/>
      <c r="F21" s="53"/>
      <c r="G21" s="53" t="s">
        <v>25</v>
      </c>
      <c r="H21" s="53"/>
      <c r="I21" s="53"/>
      <c r="J21" s="53"/>
      <c r="K21" s="53"/>
      <c r="L21" s="61"/>
      <c r="M21" s="53"/>
      <c r="N21" s="53"/>
      <c r="O21" s="53"/>
      <c r="P21" s="53"/>
      <c r="Q21" s="65">
        <f t="shared" ref="Q21:R23" si="0">Q20</f>
        <v>0</v>
      </c>
      <c r="R21" s="65">
        <f t="shared" si="0"/>
        <v>500</v>
      </c>
      <c r="S21" s="65">
        <f>S20</f>
        <v>500</v>
      </c>
    </row>
    <row r="22" spans="1:19" ht="15.75" thickBot="1" x14ac:dyDescent="0.3">
      <c r="A22" s="53"/>
      <c r="B22" s="53"/>
      <c r="C22" s="53"/>
      <c r="D22" s="53"/>
      <c r="E22" s="53"/>
      <c r="F22" s="53" t="s">
        <v>26</v>
      </c>
      <c r="G22" s="53"/>
      <c r="H22" s="53"/>
      <c r="I22" s="53"/>
      <c r="J22" s="53"/>
      <c r="K22" s="53"/>
      <c r="L22" s="61"/>
      <c r="M22" s="53"/>
      <c r="N22" s="53"/>
      <c r="O22" s="53"/>
      <c r="P22" s="53"/>
      <c r="Q22" s="65">
        <f t="shared" si="0"/>
        <v>0</v>
      </c>
      <c r="R22" s="65">
        <f t="shared" si="0"/>
        <v>500</v>
      </c>
      <c r="S22" s="65">
        <f>S21</f>
        <v>500</v>
      </c>
    </row>
    <row r="23" spans="1:19" ht="15.75" thickBot="1" x14ac:dyDescent="0.3">
      <c r="A23" s="53"/>
      <c r="B23" s="53"/>
      <c r="C23" s="53"/>
      <c r="D23" s="53"/>
      <c r="E23" s="53" t="s">
        <v>27</v>
      </c>
      <c r="F23" s="53"/>
      <c r="G23" s="53"/>
      <c r="H23" s="53"/>
      <c r="I23" s="53"/>
      <c r="J23" s="53"/>
      <c r="K23" s="53"/>
      <c r="L23" s="61"/>
      <c r="M23" s="53"/>
      <c r="N23" s="53"/>
      <c r="O23" s="53"/>
      <c r="P23" s="53"/>
      <c r="Q23" s="65">
        <f t="shared" si="0"/>
        <v>0</v>
      </c>
      <c r="R23" s="65">
        <f t="shared" si="0"/>
        <v>500</v>
      </c>
      <c r="S23" s="65">
        <f>S22</f>
        <v>500</v>
      </c>
    </row>
    <row r="24" spans="1:19" ht="15.75" thickBot="1" x14ac:dyDescent="0.3">
      <c r="A24" s="53"/>
      <c r="B24" s="53"/>
      <c r="C24" s="53"/>
      <c r="D24" s="53" t="s">
        <v>28</v>
      </c>
      <c r="E24" s="53"/>
      <c r="F24" s="53"/>
      <c r="G24" s="53"/>
      <c r="H24" s="53"/>
      <c r="I24" s="53"/>
      <c r="J24" s="53"/>
      <c r="K24" s="53"/>
      <c r="L24" s="61"/>
      <c r="M24" s="53"/>
      <c r="N24" s="53"/>
      <c r="O24" s="53"/>
      <c r="P24" s="53"/>
      <c r="Q24" s="66">
        <f>ROUND(Q13+Q23,5)</f>
        <v>0</v>
      </c>
      <c r="R24" s="66">
        <f>ROUND(R13+R23,5)</f>
        <v>500</v>
      </c>
      <c r="S24" s="66">
        <f>ROUND(S13+S23,5)</f>
        <v>500</v>
      </c>
    </row>
    <row r="25" spans="1:19" x14ac:dyDescent="0.25">
      <c r="A25" s="53"/>
      <c r="B25" s="53"/>
      <c r="C25" s="53" t="s">
        <v>29</v>
      </c>
      <c r="D25" s="53"/>
      <c r="E25" s="53"/>
      <c r="F25" s="53"/>
      <c r="G25" s="53"/>
      <c r="H25" s="53"/>
      <c r="I25" s="53"/>
      <c r="J25" s="53"/>
      <c r="K25" s="53"/>
      <c r="L25" s="61"/>
      <c r="M25" s="53"/>
      <c r="N25" s="53"/>
      <c r="O25" s="53"/>
      <c r="P25" s="53"/>
      <c r="Q25" s="52">
        <f>Q24</f>
        <v>0</v>
      </c>
      <c r="R25" s="52">
        <f>R24</f>
        <v>500</v>
      </c>
      <c r="S25" s="52">
        <f>S24</f>
        <v>500</v>
      </c>
    </row>
    <row r="26" spans="1:19" x14ac:dyDescent="0.25">
      <c r="A26" s="51"/>
      <c r="B26" s="51"/>
      <c r="C26" s="51"/>
      <c r="D26" s="51" t="s">
        <v>30</v>
      </c>
      <c r="E26" s="51"/>
      <c r="F26" s="51"/>
      <c r="G26" s="51"/>
      <c r="H26" s="51"/>
      <c r="I26" s="51"/>
      <c r="J26" s="51"/>
      <c r="K26" s="51"/>
      <c r="L26" s="59"/>
      <c r="M26" s="51"/>
      <c r="N26" s="51"/>
      <c r="O26" s="51"/>
      <c r="P26" s="51"/>
      <c r="Q26" s="60"/>
      <c r="R26" s="60"/>
      <c r="S26" s="60"/>
    </row>
    <row r="27" spans="1:19" x14ac:dyDescent="0.25">
      <c r="A27" s="51"/>
      <c r="B27" s="51"/>
      <c r="C27" s="51"/>
      <c r="D27" s="51"/>
      <c r="E27" s="51" t="s">
        <v>31</v>
      </c>
      <c r="F27" s="51"/>
      <c r="G27" s="51"/>
      <c r="H27" s="51"/>
      <c r="I27" s="51"/>
      <c r="J27" s="51"/>
      <c r="K27" s="51"/>
      <c r="L27" s="59"/>
      <c r="M27" s="51"/>
      <c r="N27" s="51"/>
      <c r="O27" s="51"/>
      <c r="P27" s="51"/>
      <c r="Q27" s="60"/>
      <c r="R27" s="60"/>
      <c r="S27" s="60"/>
    </row>
    <row r="28" spans="1:19" x14ac:dyDescent="0.25">
      <c r="A28" s="51"/>
      <c r="B28" s="51"/>
      <c r="C28" s="51"/>
      <c r="D28" s="51"/>
      <c r="E28" s="51"/>
      <c r="F28" s="51" t="s">
        <v>32</v>
      </c>
      <c r="G28" s="51"/>
      <c r="H28" s="51"/>
      <c r="I28" s="51"/>
      <c r="J28" s="51"/>
      <c r="K28" s="51"/>
      <c r="L28" s="59"/>
      <c r="M28" s="51"/>
      <c r="N28" s="51"/>
      <c r="O28" s="51"/>
      <c r="P28" s="51"/>
      <c r="Q28" s="60"/>
      <c r="R28" s="60"/>
      <c r="S28" s="60"/>
    </row>
    <row r="29" spans="1:19" x14ac:dyDescent="0.25">
      <c r="A29" s="51"/>
      <c r="B29" s="51"/>
      <c r="C29" s="51"/>
      <c r="D29" s="51"/>
      <c r="E29" s="51"/>
      <c r="F29" s="51"/>
      <c r="G29" s="51" t="s">
        <v>34</v>
      </c>
      <c r="H29" s="51"/>
      <c r="I29" s="51"/>
      <c r="J29" s="51"/>
      <c r="K29" s="51"/>
      <c r="L29" s="59"/>
      <c r="M29" s="51"/>
      <c r="N29" s="51"/>
      <c r="O29" s="51"/>
      <c r="P29" s="51"/>
      <c r="Q29" s="60"/>
      <c r="R29" s="60"/>
      <c r="S29" s="60"/>
    </row>
    <row r="30" spans="1:19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 t="s">
        <v>64</v>
      </c>
      <c r="L30" s="61">
        <v>42552</v>
      </c>
      <c r="M30" s="53" t="s">
        <v>406</v>
      </c>
      <c r="N30" s="53"/>
      <c r="O30" s="53" t="s">
        <v>407</v>
      </c>
      <c r="P30" s="53" t="s">
        <v>67</v>
      </c>
      <c r="Q30" s="52"/>
      <c r="R30" s="52">
        <v>3549.48</v>
      </c>
      <c r="S30" s="52">
        <v>-3549.48</v>
      </c>
    </row>
    <row r="31" spans="1:19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 t="s">
        <v>64</v>
      </c>
      <c r="L31" s="61">
        <v>42552</v>
      </c>
      <c r="M31" s="53" t="s">
        <v>406</v>
      </c>
      <c r="N31" s="53"/>
      <c r="O31" s="53" t="s">
        <v>407</v>
      </c>
      <c r="P31" s="53" t="s">
        <v>67</v>
      </c>
      <c r="Q31" s="52"/>
      <c r="R31" s="52">
        <v>271.54000000000002</v>
      </c>
      <c r="S31" s="52">
        <v>-3821.02</v>
      </c>
    </row>
    <row r="32" spans="1:19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 t="s">
        <v>64</v>
      </c>
      <c r="L32" s="61">
        <v>42566</v>
      </c>
      <c r="M32" s="53" t="s">
        <v>408</v>
      </c>
      <c r="N32" s="53"/>
      <c r="O32" s="53" t="s">
        <v>161</v>
      </c>
      <c r="P32" s="53" t="s">
        <v>67</v>
      </c>
      <c r="Q32" s="52">
        <v>415.31</v>
      </c>
      <c r="R32" s="52"/>
      <c r="S32" s="52">
        <v>-3405.71</v>
      </c>
    </row>
    <row r="33" spans="1:19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 t="s">
        <v>64</v>
      </c>
      <c r="L33" s="61">
        <v>42566</v>
      </c>
      <c r="M33" s="53" t="s">
        <v>408</v>
      </c>
      <c r="N33" s="53"/>
      <c r="O33" s="53" t="s">
        <v>162</v>
      </c>
      <c r="P33" s="53" t="s">
        <v>67</v>
      </c>
      <c r="Q33" s="52">
        <v>365.39</v>
      </c>
      <c r="R33" s="52"/>
      <c r="S33" s="52">
        <v>-3040.32</v>
      </c>
    </row>
    <row r="34" spans="1:19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 t="s">
        <v>64</v>
      </c>
      <c r="L34" s="61">
        <v>42566</v>
      </c>
      <c r="M34" s="53" t="s">
        <v>408</v>
      </c>
      <c r="N34" s="53"/>
      <c r="O34" s="53" t="s">
        <v>163</v>
      </c>
      <c r="P34" s="53" t="s">
        <v>67</v>
      </c>
      <c r="Q34" s="52">
        <v>3592.95</v>
      </c>
      <c r="R34" s="52"/>
      <c r="S34" s="52">
        <v>552.63</v>
      </c>
    </row>
    <row r="35" spans="1:19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 t="s">
        <v>64</v>
      </c>
      <c r="L35" s="61">
        <v>42582</v>
      </c>
      <c r="M35" s="53" t="s">
        <v>409</v>
      </c>
      <c r="N35" s="53"/>
      <c r="O35" s="53"/>
      <c r="P35" s="53" t="s">
        <v>67</v>
      </c>
      <c r="Q35" s="52">
        <v>62.01</v>
      </c>
      <c r="R35" s="52"/>
      <c r="S35" s="52">
        <v>614.64</v>
      </c>
    </row>
    <row r="36" spans="1:19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 t="s">
        <v>64</v>
      </c>
      <c r="L36" s="61">
        <v>42582</v>
      </c>
      <c r="M36" s="53" t="s">
        <v>410</v>
      </c>
      <c r="N36" s="53"/>
      <c r="O36" s="53" t="s">
        <v>161</v>
      </c>
      <c r="P36" s="53" t="s">
        <v>67</v>
      </c>
      <c r="Q36" s="52">
        <v>415.31</v>
      </c>
      <c r="R36" s="52"/>
      <c r="S36" s="52">
        <v>1029.95</v>
      </c>
    </row>
    <row r="37" spans="1:19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 t="s">
        <v>64</v>
      </c>
      <c r="L37" s="61">
        <v>42582</v>
      </c>
      <c r="M37" s="53" t="s">
        <v>410</v>
      </c>
      <c r="N37" s="53"/>
      <c r="O37" s="53" t="s">
        <v>163</v>
      </c>
      <c r="P37" s="53" t="s">
        <v>67</v>
      </c>
      <c r="Q37" s="52">
        <v>3573.72</v>
      </c>
      <c r="R37" s="52"/>
      <c r="S37" s="52">
        <v>4603.67</v>
      </c>
    </row>
    <row r="38" spans="1:19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 t="s">
        <v>64</v>
      </c>
      <c r="L38" s="61">
        <v>42582</v>
      </c>
      <c r="M38" s="53" t="s">
        <v>410</v>
      </c>
      <c r="N38" s="53"/>
      <c r="O38" s="53" t="s">
        <v>164</v>
      </c>
      <c r="P38" s="53" t="s">
        <v>67</v>
      </c>
      <c r="Q38" s="52">
        <v>384.62</v>
      </c>
      <c r="R38" s="52"/>
      <c r="S38" s="52">
        <v>4988.29</v>
      </c>
    </row>
    <row r="39" spans="1:19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 t="s">
        <v>64</v>
      </c>
      <c r="L39" s="61">
        <v>42582</v>
      </c>
      <c r="M39" s="53" t="s">
        <v>411</v>
      </c>
      <c r="N39" s="53"/>
      <c r="O39" s="53"/>
      <c r="P39" s="53" t="s">
        <v>67</v>
      </c>
      <c r="Q39" s="52">
        <v>3781.35</v>
      </c>
      <c r="R39" s="52"/>
      <c r="S39" s="52">
        <v>8769.64</v>
      </c>
    </row>
    <row r="40" spans="1:19" ht="15.75" thickBot="1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 t="s">
        <v>64</v>
      </c>
      <c r="L40" s="61">
        <v>42582</v>
      </c>
      <c r="M40" s="53" t="s">
        <v>411</v>
      </c>
      <c r="N40" s="53"/>
      <c r="O40" s="53"/>
      <c r="P40" s="53" t="s">
        <v>67</v>
      </c>
      <c r="Q40" s="64">
        <v>289.27</v>
      </c>
      <c r="R40" s="64"/>
      <c r="S40" s="64">
        <v>9058.91</v>
      </c>
    </row>
    <row r="41" spans="1:19" x14ac:dyDescent="0.25">
      <c r="A41" s="53"/>
      <c r="B41" s="53"/>
      <c r="C41" s="53"/>
      <c r="D41" s="53"/>
      <c r="E41" s="53"/>
      <c r="F41" s="53"/>
      <c r="G41" s="53" t="s">
        <v>193</v>
      </c>
      <c r="H41" s="53"/>
      <c r="I41" s="53"/>
      <c r="J41" s="53"/>
      <c r="K41" s="53"/>
      <c r="L41" s="61"/>
      <c r="M41" s="53"/>
      <c r="N41" s="53"/>
      <c r="O41" s="53"/>
      <c r="P41" s="53"/>
      <c r="Q41" s="52">
        <f>ROUND(SUM(Q29:Q40),5)</f>
        <v>12879.93</v>
      </c>
      <c r="R41" s="52">
        <f>ROUND(SUM(R29:R40),5)</f>
        <v>3821.02</v>
      </c>
      <c r="S41" s="52">
        <f>S40</f>
        <v>9058.91</v>
      </c>
    </row>
    <row r="42" spans="1:19" x14ac:dyDescent="0.25">
      <c r="A42" s="51"/>
      <c r="B42" s="51"/>
      <c r="C42" s="51"/>
      <c r="D42" s="51"/>
      <c r="E42" s="51"/>
      <c r="F42" s="51"/>
      <c r="G42" s="51" t="s">
        <v>35</v>
      </c>
      <c r="H42" s="51"/>
      <c r="I42" s="51"/>
      <c r="J42" s="51"/>
      <c r="K42" s="51"/>
      <c r="L42" s="59"/>
      <c r="M42" s="51"/>
      <c r="N42" s="51"/>
      <c r="O42" s="51"/>
      <c r="P42" s="51"/>
      <c r="Q42" s="60"/>
      <c r="R42" s="60"/>
      <c r="S42" s="60"/>
    </row>
    <row r="43" spans="1:19" ht="15.75" thickBot="1" x14ac:dyDescent="0.3">
      <c r="A43" s="62"/>
      <c r="B43" s="62"/>
      <c r="C43" s="62"/>
      <c r="D43" s="62"/>
      <c r="E43" s="62"/>
      <c r="F43" s="62"/>
      <c r="G43" s="62"/>
      <c r="H43" s="62"/>
      <c r="I43" s="53"/>
      <c r="J43" s="53"/>
      <c r="K43" s="53" t="s">
        <v>194</v>
      </c>
      <c r="L43" s="61">
        <v>42576</v>
      </c>
      <c r="M43" s="53" t="s">
        <v>195</v>
      </c>
      <c r="N43" s="53" t="s">
        <v>196</v>
      </c>
      <c r="O43" s="53" t="s">
        <v>197</v>
      </c>
      <c r="P43" s="53" t="s">
        <v>198</v>
      </c>
      <c r="Q43" s="64">
        <v>16</v>
      </c>
      <c r="R43" s="64"/>
      <c r="S43" s="64">
        <v>16</v>
      </c>
    </row>
    <row r="44" spans="1:19" x14ac:dyDescent="0.25">
      <c r="A44" s="53"/>
      <c r="B44" s="53"/>
      <c r="C44" s="53"/>
      <c r="D44" s="53"/>
      <c r="E44" s="53"/>
      <c r="F44" s="53"/>
      <c r="G44" s="53" t="s">
        <v>204</v>
      </c>
      <c r="H44" s="53"/>
      <c r="I44" s="53"/>
      <c r="J44" s="53"/>
      <c r="K44" s="53"/>
      <c r="L44" s="61"/>
      <c r="M44" s="53"/>
      <c r="N44" s="53"/>
      <c r="O44" s="53"/>
      <c r="P44" s="53"/>
      <c r="Q44" s="52">
        <f>ROUND(SUM(Q42:Q43),5)</f>
        <v>16</v>
      </c>
      <c r="R44" s="52">
        <f>ROUND(SUM(R42:R43),5)</f>
        <v>0</v>
      </c>
      <c r="S44" s="52">
        <f>S43</f>
        <v>16</v>
      </c>
    </row>
    <row r="45" spans="1:19" x14ac:dyDescent="0.25">
      <c r="A45" s="51"/>
      <c r="B45" s="51"/>
      <c r="C45" s="51"/>
      <c r="D45" s="51"/>
      <c r="E45" s="51"/>
      <c r="F45" s="51"/>
      <c r="G45" s="51" t="s">
        <v>36</v>
      </c>
      <c r="H45" s="51"/>
      <c r="I45" s="51"/>
      <c r="J45" s="51"/>
      <c r="K45" s="51"/>
      <c r="L45" s="59"/>
      <c r="M45" s="51"/>
      <c r="N45" s="51"/>
      <c r="O45" s="51"/>
      <c r="P45" s="51"/>
      <c r="Q45" s="60"/>
      <c r="R45" s="60"/>
      <c r="S45" s="60"/>
    </row>
    <row r="46" spans="1:19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194</v>
      </c>
      <c r="L46" s="61">
        <v>42570</v>
      </c>
      <c r="M46" s="53" t="s">
        <v>412</v>
      </c>
      <c r="N46" s="53" t="s">
        <v>276</v>
      </c>
      <c r="O46" s="53"/>
      <c r="P46" s="53" t="s">
        <v>198</v>
      </c>
      <c r="Q46" s="52">
        <v>960</v>
      </c>
      <c r="R46" s="52"/>
      <c r="S46" s="52">
        <v>960</v>
      </c>
    </row>
    <row r="47" spans="1:19" ht="15.75" thickBot="1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194</v>
      </c>
      <c r="L47" s="61">
        <v>42582</v>
      </c>
      <c r="M47" s="53" t="s">
        <v>413</v>
      </c>
      <c r="N47" s="53" t="s">
        <v>414</v>
      </c>
      <c r="O47" s="53"/>
      <c r="P47" s="53" t="s">
        <v>81</v>
      </c>
      <c r="Q47" s="64">
        <v>6650</v>
      </c>
      <c r="R47" s="64"/>
      <c r="S47" s="64">
        <v>7610</v>
      </c>
    </row>
    <row r="48" spans="1:19" x14ac:dyDescent="0.25">
      <c r="A48" s="53"/>
      <c r="B48" s="53"/>
      <c r="C48" s="53"/>
      <c r="D48" s="53"/>
      <c r="E48" s="53"/>
      <c r="F48" s="53"/>
      <c r="G48" s="53" t="s">
        <v>235</v>
      </c>
      <c r="H48" s="53"/>
      <c r="I48" s="53"/>
      <c r="J48" s="53"/>
      <c r="K48" s="53"/>
      <c r="L48" s="61"/>
      <c r="M48" s="53"/>
      <c r="N48" s="53"/>
      <c r="O48" s="53"/>
      <c r="P48" s="53"/>
      <c r="Q48" s="52">
        <f>ROUND(SUM(Q45:Q47),5)</f>
        <v>7610</v>
      </c>
      <c r="R48" s="52">
        <f>ROUND(SUM(R45:R47),5)</f>
        <v>0</v>
      </c>
      <c r="S48" s="52">
        <f>S47</f>
        <v>7610</v>
      </c>
    </row>
    <row r="49" spans="1:19" x14ac:dyDescent="0.25">
      <c r="A49" s="51"/>
      <c r="B49" s="51"/>
      <c r="C49" s="51"/>
      <c r="D49" s="51"/>
      <c r="E49" s="51"/>
      <c r="F49" s="51"/>
      <c r="G49" s="51" t="s">
        <v>37</v>
      </c>
      <c r="H49" s="51"/>
      <c r="I49" s="51"/>
      <c r="J49" s="51"/>
      <c r="K49" s="51"/>
      <c r="L49" s="59"/>
      <c r="M49" s="51"/>
      <c r="N49" s="51"/>
      <c r="O49" s="51"/>
      <c r="P49" s="51"/>
      <c r="Q49" s="60"/>
      <c r="R49" s="60"/>
      <c r="S49" s="60"/>
    </row>
    <row r="50" spans="1:19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 t="s">
        <v>194</v>
      </c>
      <c r="L50" s="61">
        <v>42559</v>
      </c>
      <c r="M50" s="53" t="s">
        <v>415</v>
      </c>
      <c r="N50" s="53" t="s">
        <v>416</v>
      </c>
      <c r="O50" s="53"/>
      <c r="P50" s="53" t="s">
        <v>67</v>
      </c>
      <c r="Q50" s="52">
        <v>1090.69</v>
      </c>
      <c r="R50" s="52"/>
      <c r="S50" s="52">
        <v>1090.69</v>
      </c>
    </row>
    <row r="51" spans="1:19" ht="15.75" thickBot="1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 t="s">
        <v>194</v>
      </c>
      <c r="L51" s="61">
        <v>42582</v>
      </c>
      <c r="M51" s="53" t="s">
        <v>417</v>
      </c>
      <c r="N51" s="53" t="s">
        <v>418</v>
      </c>
      <c r="O51" s="53" t="s">
        <v>419</v>
      </c>
      <c r="P51" s="53" t="s">
        <v>399</v>
      </c>
      <c r="Q51" s="64">
        <v>500</v>
      </c>
      <c r="R51" s="64"/>
      <c r="S51" s="64">
        <v>1590.69</v>
      </c>
    </row>
    <row r="52" spans="1:19" x14ac:dyDescent="0.25">
      <c r="A52" s="53"/>
      <c r="B52" s="53"/>
      <c r="C52" s="53"/>
      <c r="D52" s="53"/>
      <c r="E52" s="53"/>
      <c r="F52" s="53"/>
      <c r="G52" s="53" t="s">
        <v>263</v>
      </c>
      <c r="H52" s="53"/>
      <c r="I52" s="53"/>
      <c r="J52" s="53"/>
      <c r="K52" s="53"/>
      <c r="L52" s="61"/>
      <c r="M52" s="53"/>
      <c r="N52" s="53"/>
      <c r="O52" s="53"/>
      <c r="P52" s="53"/>
      <c r="Q52" s="52">
        <f>ROUND(SUM(Q49:Q51),5)</f>
        <v>1590.69</v>
      </c>
      <c r="R52" s="52">
        <f>ROUND(SUM(R49:R51),5)</f>
        <v>0</v>
      </c>
      <c r="S52" s="52">
        <f>S51</f>
        <v>1590.69</v>
      </c>
    </row>
    <row r="53" spans="1:19" x14ac:dyDescent="0.25">
      <c r="A53" s="51"/>
      <c r="B53" s="51"/>
      <c r="C53" s="51"/>
      <c r="D53" s="51"/>
      <c r="E53" s="51"/>
      <c r="F53" s="51"/>
      <c r="G53" s="51" t="s">
        <v>39</v>
      </c>
      <c r="H53" s="51"/>
      <c r="I53" s="51"/>
      <c r="J53" s="51"/>
      <c r="K53" s="51"/>
      <c r="L53" s="59"/>
      <c r="M53" s="51"/>
      <c r="N53" s="51"/>
      <c r="O53" s="51"/>
      <c r="P53" s="51"/>
      <c r="Q53" s="60"/>
      <c r="R53" s="60"/>
      <c r="S53" s="60"/>
    </row>
    <row r="54" spans="1:19" ht="15.75" thickBot="1" x14ac:dyDescent="0.3">
      <c r="A54" s="62"/>
      <c r="B54" s="62"/>
      <c r="C54" s="62"/>
      <c r="D54" s="62"/>
      <c r="E54" s="62"/>
      <c r="F54" s="62"/>
      <c r="G54" s="62"/>
      <c r="H54" s="62"/>
      <c r="I54" s="53"/>
      <c r="J54" s="53"/>
      <c r="K54" s="53" t="s">
        <v>194</v>
      </c>
      <c r="L54" s="61">
        <v>42576</v>
      </c>
      <c r="M54" s="53" t="s">
        <v>195</v>
      </c>
      <c r="N54" s="53" t="s">
        <v>196</v>
      </c>
      <c r="O54" s="53" t="s">
        <v>420</v>
      </c>
      <c r="P54" s="53" t="s">
        <v>198</v>
      </c>
      <c r="Q54" s="64">
        <v>14.99</v>
      </c>
      <c r="R54" s="64"/>
      <c r="S54" s="64">
        <v>14.99</v>
      </c>
    </row>
    <row r="55" spans="1:19" x14ac:dyDescent="0.25">
      <c r="A55" s="53"/>
      <c r="B55" s="53"/>
      <c r="C55" s="53"/>
      <c r="D55" s="53"/>
      <c r="E55" s="53"/>
      <c r="F55" s="53"/>
      <c r="G55" s="53" t="s">
        <v>278</v>
      </c>
      <c r="H55" s="53"/>
      <c r="I55" s="53"/>
      <c r="J55" s="53"/>
      <c r="K55" s="53"/>
      <c r="L55" s="61"/>
      <c r="M55" s="53"/>
      <c r="N55" s="53"/>
      <c r="O55" s="53"/>
      <c r="P55" s="53"/>
      <c r="Q55" s="52">
        <f>ROUND(SUM(Q53:Q54),5)</f>
        <v>14.99</v>
      </c>
      <c r="R55" s="52">
        <f>ROUND(SUM(R53:R54),5)</f>
        <v>0</v>
      </c>
      <c r="S55" s="52">
        <f>S54</f>
        <v>14.99</v>
      </c>
    </row>
    <row r="56" spans="1:19" x14ac:dyDescent="0.25">
      <c r="A56" s="51"/>
      <c r="B56" s="51"/>
      <c r="C56" s="51"/>
      <c r="D56" s="51"/>
      <c r="E56" s="51"/>
      <c r="F56" s="51"/>
      <c r="G56" s="51" t="s">
        <v>43</v>
      </c>
      <c r="H56" s="51"/>
      <c r="I56" s="51"/>
      <c r="J56" s="51"/>
      <c r="K56" s="51"/>
      <c r="L56" s="59"/>
      <c r="M56" s="51"/>
      <c r="N56" s="51"/>
      <c r="O56" s="51"/>
      <c r="P56" s="51"/>
      <c r="Q56" s="60"/>
      <c r="R56" s="60"/>
      <c r="S56" s="60"/>
    </row>
    <row r="57" spans="1:19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 t="s">
        <v>194</v>
      </c>
      <c r="L57" s="61">
        <v>42576</v>
      </c>
      <c r="M57" s="53" t="s">
        <v>195</v>
      </c>
      <c r="N57" s="53" t="s">
        <v>196</v>
      </c>
      <c r="O57" s="53" t="s">
        <v>421</v>
      </c>
      <c r="P57" s="53" t="s">
        <v>203</v>
      </c>
      <c r="Q57" s="52">
        <v>960.2</v>
      </c>
      <c r="R57" s="52"/>
      <c r="S57" s="52">
        <v>960.2</v>
      </c>
    </row>
    <row r="58" spans="1:19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 t="s">
        <v>194</v>
      </c>
      <c r="L58" s="61">
        <v>42576</v>
      </c>
      <c r="M58" s="53" t="s">
        <v>195</v>
      </c>
      <c r="N58" s="53" t="s">
        <v>196</v>
      </c>
      <c r="O58" s="53" t="s">
        <v>422</v>
      </c>
      <c r="P58" s="53" t="s">
        <v>203</v>
      </c>
      <c r="Q58" s="52">
        <v>824.18</v>
      </c>
      <c r="R58" s="52"/>
      <c r="S58" s="52">
        <v>1784.38</v>
      </c>
    </row>
    <row r="59" spans="1:19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 t="s">
        <v>194</v>
      </c>
      <c r="L59" s="61">
        <v>42576</v>
      </c>
      <c r="M59" s="53" t="s">
        <v>195</v>
      </c>
      <c r="N59" s="53" t="s">
        <v>196</v>
      </c>
      <c r="O59" s="53" t="s">
        <v>423</v>
      </c>
      <c r="P59" s="53" t="s">
        <v>203</v>
      </c>
      <c r="Q59" s="52">
        <v>116.39</v>
      </c>
      <c r="R59" s="52"/>
      <c r="S59" s="52">
        <v>1900.77</v>
      </c>
    </row>
    <row r="60" spans="1:19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 t="s">
        <v>194</v>
      </c>
      <c r="L60" s="61">
        <v>42576</v>
      </c>
      <c r="M60" s="53" t="s">
        <v>195</v>
      </c>
      <c r="N60" s="53" t="s">
        <v>196</v>
      </c>
      <c r="O60" s="53" t="s">
        <v>424</v>
      </c>
      <c r="P60" s="53" t="s">
        <v>203</v>
      </c>
      <c r="Q60" s="52">
        <v>147.80000000000001</v>
      </c>
      <c r="R60" s="52"/>
      <c r="S60" s="52">
        <v>2048.5700000000002</v>
      </c>
    </row>
    <row r="61" spans="1:19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 t="s">
        <v>194</v>
      </c>
      <c r="L61" s="61">
        <v>42576</v>
      </c>
      <c r="M61" s="53" t="s">
        <v>195</v>
      </c>
      <c r="N61" s="53" t="s">
        <v>196</v>
      </c>
      <c r="O61" s="53" t="s">
        <v>425</v>
      </c>
      <c r="P61" s="53" t="s">
        <v>203</v>
      </c>
      <c r="Q61" s="52">
        <v>561.20000000000005</v>
      </c>
      <c r="R61" s="52"/>
      <c r="S61" s="52">
        <v>2609.77</v>
      </c>
    </row>
    <row r="62" spans="1:19" ht="15.75" thickBot="1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 t="s">
        <v>194</v>
      </c>
      <c r="L62" s="61">
        <v>42578</v>
      </c>
      <c r="M62" s="53" t="s">
        <v>426</v>
      </c>
      <c r="N62" s="53" t="s">
        <v>302</v>
      </c>
      <c r="O62" s="53" t="s">
        <v>427</v>
      </c>
      <c r="P62" s="53" t="s">
        <v>67</v>
      </c>
      <c r="Q62" s="64">
        <v>4</v>
      </c>
      <c r="R62" s="64"/>
      <c r="S62" s="64">
        <v>2613.77</v>
      </c>
    </row>
    <row r="63" spans="1:19" x14ac:dyDescent="0.25">
      <c r="A63" s="53"/>
      <c r="B63" s="53"/>
      <c r="C63" s="53"/>
      <c r="D63" s="53"/>
      <c r="E63" s="53"/>
      <c r="F63" s="53"/>
      <c r="G63" s="53" t="s">
        <v>314</v>
      </c>
      <c r="H63" s="53"/>
      <c r="I63" s="53"/>
      <c r="J63" s="53"/>
      <c r="K63" s="53"/>
      <c r="L63" s="61"/>
      <c r="M63" s="53"/>
      <c r="N63" s="53"/>
      <c r="O63" s="53"/>
      <c r="P63" s="53"/>
      <c r="Q63" s="52">
        <f>ROUND(SUM(Q56:Q62),5)</f>
        <v>2613.77</v>
      </c>
      <c r="R63" s="52">
        <f>ROUND(SUM(R56:R62),5)</f>
        <v>0</v>
      </c>
      <c r="S63" s="52">
        <f>S62</f>
        <v>2613.77</v>
      </c>
    </row>
    <row r="64" spans="1:19" x14ac:dyDescent="0.25">
      <c r="A64" s="51"/>
      <c r="B64" s="51"/>
      <c r="C64" s="51"/>
      <c r="D64" s="51"/>
      <c r="E64" s="51"/>
      <c r="F64" s="51"/>
      <c r="G64" s="51" t="s">
        <v>45</v>
      </c>
      <c r="H64" s="51"/>
      <c r="I64" s="51"/>
      <c r="J64" s="51"/>
      <c r="K64" s="51"/>
      <c r="L64" s="59"/>
      <c r="M64" s="51"/>
      <c r="N64" s="51"/>
      <c r="O64" s="51"/>
      <c r="P64" s="51"/>
      <c r="Q64" s="60"/>
      <c r="R64" s="60"/>
      <c r="S64" s="60"/>
    </row>
    <row r="65" spans="1:19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 t="s">
        <v>194</v>
      </c>
      <c r="L65" s="61">
        <v>42576</v>
      </c>
      <c r="M65" s="53" t="s">
        <v>195</v>
      </c>
      <c r="N65" s="53" t="s">
        <v>196</v>
      </c>
      <c r="O65" s="53" t="s">
        <v>428</v>
      </c>
      <c r="P65" s="53" t="s">
        <v>203</v>
      </c>
      <c r="Q65" s="52">
        <v>379.95</v>
      </c>
      <c r="R65" s="52"/>
      <c r="S65" s="52">
        <v>379.95</v>
      </c>
    </row>
    <row r="66" spans="1:19" x14ac:dyDescent="0.2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 t="s">
        <v>194</v>
      </c>
      <c r="L66" s="61">
        <v>42576</v>
      </c>
      <c r="M66" s="53" t="s">
        <v>195</v>
      </c>
      <c r="N66" s="53" t="s">
        <v>196</v>
      </c>
      <c r="O66" s="53" t="s">
        <v>429</v>
      </c>
      <c r="P66" s="53" t="s">
        <v>203</v>
      </c>
      <c r="Q66" s="52">
        <v>298</v>
      </c>
      <c r="R66" s="52"/>
      <c r="S66" s="52">
        <v>677.95</v>
      </c>
    </row>
    <row r="67" spans="1:19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 t="s">
        <v>194</v>
      </c>
      <c r="L67" s="61">
        <v>42576</v>
      </c>
      <c r="M67" s="53" t="s">
        <v>195</v>
      </c>
      <c r="N67" s="53" t="s">
        <v>196</v>
      </c>
      <c r="O67" s="53" t="s">
        <v>429</v>
      </c>
      <c r="P67" s="53" t="s">
        <v>203</v>
      </c>
      <c r="Q67" s="52">
        <v>378</v>
      </c>
      <c r="R67" s="52"/>
      <c r="S67" s="52">
        <v>1055.95</v>
      </c>
    </row>
    <row r="68" spans="1:19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 t="s">
        <v>194</v>
      </c>
      <c r="L68" s="61">
        <v>42576</v>
      </c>
      <c r="M68" s="53" t="s">
        <v>195</v>
      </c>
      <c r="N68" s="53" t="s">
        <v>196</v>
      </c>
      <c r="O68" s="53" t="s">
        <v>429</v>
      </c>
      <c r="P68" s="53" t="s">
        <v>203</v>
      </c>
      <c r="Q68" s="52">
        <v>103</v>
      </c>
      <c r="R68" s="52"/>
      <c r="S68" s="52">
        <v>1158.95</v>
      </c>
    </row>
    <row r="69" spans="1:19" ht="15.75" thickBot="1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 t="s">
        <v>194</v>
      </c>
      <c r="L69" s="61">
        <v>42576</v>
      </c>
      <c r="M69" s="53" t="s">
        <v>195</v>
      </c>
      <c r="N69" s="53" t="s">
        <v>196</v>
      </c>
      <c r="O69" s="53" t="s">
        <v>428</v>
      </c>
      <c r="P69" s="53" t="s">
        <v>203</v>
      </c>
      <c r="Q69" s="64"/>
      <c r="R69" s="64">
        <v>100</v>
      </c>
      <c r="S69" s="64">
        <v>1058.95</v>
      </c>
    </row>
    <row r="70" spans="1:19" x14ac:dyDescent="0.25">
      <c r="A70" s="53"/>
      <c r="B70" s="53"/>
      <c r="C70" s="53"/>
      <c r="D70" s="53"/>
      <c r="E70" s="53"/>
      <c r="F70" s="53"/>
      <c r="G70" s="53" t="s">
        <v>322</v>
      </c>
      <c r="H70" s="53"/>
      <c r="I70" s="53"/>
      <c r="J70" s="53"/>
      <c r="K70" s="53"/>
      <c r="L70" s="61"/>
      <c r="M70" s="53"/>
      <c r="N70" s="53"/>
      <c r="O70" s="53"/>
      <c r="P70" s="53"/>
      <c r="Q70" s="52">
        <f>ROUND(SUM(Q64:Q69),5)</f>
        <v>1158.95</v>
      </c>
      <c r="R70" s="52">
        <f>ROUND(SUM(R64:R69),5)</f>
        <v>100</v>
      </c>
      <c r="S70" s="52">
        <f>S69</f>
        <v>1058.95</v>
      </c>
    </row>
    <row r="71" spans="1:19" x14ac:dyDescent="0.25">
      <c r="A71" s="51"/>
      <c r="B71" s="51"/>
      <c r="C71" s="51"/>
      <c r="D71" s="51"/>
      <c r="E71" s="51"/>
      <c r="F71" s="51"/>
      <c r="G71" s="51" t="s">
        <v>46</v>
      </c>
      <c r="H71" s="51"/>
      <c r="I71" s="51"/>
      <c r="J71" s="51"/>
      <c r="K71" s="51"/>
      <c r="L71" s="59"/>
      <c r="M71" s="51"/>
      <c r="N71" s="51"/>
      <c r="O71" s="51"/>
      <c r="P71" s="51"/>
      <c r="Q71" s="60"/>
      <c r="R71" s="60"/>
      <c r="S71" s="60"/>
    </row>
    <row r="72" spans="1:19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 t="s">
        <v>194</v>
      </c>
      <c r="L72" s="61">
        <v>42582</v>
      </c>
      <c r="M72" s="53" t="s">
        <v>430</v>
      </c>
      <c r="N72" s="53" t="s">
        <v>431</v>
      </c>
      <c r="O72" s="53" t="s">
        <v>432</v>
      </c>
      <c r="P72" s="53" t="s">
        <v>81</v>
      </c>
      <c r="Q72" s="52">
        <v>472.2</v>
      </c>
      <c r="R72" s="52"/>
      <c r="S72" s="52">
        <v>472.2</v>
      </c>
    </row>
    <row r="73" spans="1:19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 t="s">
        <v>194</v>
      </c>
      <c r="L73" s="61">
        <v>42582</v>
      </c>
      <c r="M73" s="53" t="s">
        <v>433</v>
      </c>
      <c r="N73" s="53" t="s">
        <v>434</v>
      </c>
      <c r="O73" s="53" t="s">
        <v>435</v>
      </c>
      <c r="P73" s="53" t="s">
        <v>81</v>
      </c>
      <c r="Q73" s="52">
        <v>500</v>
      </c>
      <c r="R73" s="52"/>
      <c r="S73" s="52">
        <v>972.2</v>
      </c>
    </row>
    <row r="74" spans="1:19" ht="15.75" thickBot="1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 t="s">
        <v>194</v>
      </c>
      <c r="L74" s="61">
        <v>42582</v>
      </c>
      <c r="M74" s="53" t="s">
        <v>436</v>
      </c>
      <c r="N74" s="53" t="s">
        <v>136</v>
      </c>
      <c r="O74" s="53"/>
      <c r="P74" s="53" t="s">
        <v>81</v>
      </c>
      <c r="Q74" s="52">
        <v>254.1</v>
      </c>
      <c r="R74" s="52"/>
      <c r="S74" s="52">
        <v>1226.3</v>
      </c>
    </row>
    <row r="75" spans="1:19" ht="15.75" thickBot="1" x14ac:dyDescent="0.3">
      <c r="A75" s="53"/>
      <c r="B75" s="53"/>
      <c r="C75" s="53"/>
      <c r="D75" s="53"/>
      <c r="E75" s="53"/>
      <c r="F75" s="53"/>
      <c r="G75" s="53" t="s">
        <v>388</v>
      </c>
      <c r="H75" s="53"/>
      <c r="I75" s="53"/>
      <c r="J75" s="53"/>
      <c r="K75" s="53"/>
      <c r="L75" s="61"/>
      <c r="M75" s="53"/>
      <c r="N75" s="53"/>
      <c r="O75" s="53"/>
      <c r="P75" s="53"/>
      <c r="Q75" s="65">
        <f>ROUND(SUM(Q71:Q74),5)</f>
        <v>1226.3</v>
      </c>
      <c r="R75" s="65">
        <f>ROUND(SUM(R71:R74),5)</f>
        <v>0</v>
      </c>
      <c r="S75" s="65">
        <f>S74</f>
        <v>1226.3</v>
      </c>
    </row>
    <row r="76" spans="1:19" ht="15.75" thickBot="1" x14ac:dyDescent="0.3">
      <c r="A76" s="53"/>
      <c r="B76" s="53"/>
      <c r="C76" s="53"/>
      <c r="D76" s="53"/>
      <c r="E76" s="53"/>
      <c r="F76" s="53" t="s">
        <v>48</v>
      </c>
      <c r="G76" s="53"/>
      <c r="H76" s="53"/>
      <c r="I76" s="53"/>
      <c r="J76" s="53"/>
      <c r="K76" s="53"/>
      <c r="L76" s="61"/>
      <c r="M76" s="53"/>
      <c r="N76" s="53"/>
      <c r="O76" s="53"/>
      <c r="P76" s="53"/>
      <c r="Q76" s="65">
        <f>ROUND(Q41+Q44+Q48+Q52+Q55+Q63+Q70+Q75,5)</f>
        <v>27110.63</v>
      </c>
      <c r="R76" s="65">
        <f>ROUND(R41+R44+R48+R52+R55+R63+R70+R75,5)</f>
        <v>3921.02</v>
      </c>
      <c r="S76" s="65">
        <f>ROUND(S41+S44+S48+S52+S55+S63+S70+S75,5)</f>
        <v>23189.61</v>
      </c>
    </row>
    <row r="77" spans="1:19" ht="15.75" thickBot="1" x14ac:dyDescent="0.3">
      <c r="A77" s="53"/>
      <c r="B77" s="53"/>
      <c r="C77" s="53"/>
      <c r="D77" s="53"/>
      <c r="E77" s="53" t="s">
        <v>49</v>
      </c>
      <c r="F77" s="53"/>
      <c r="G77" s="53"/>
      <c r="H77" s="53"/>
      <c r="I77" s="53"/>
      <c r="J77" s="53"/>
      <c r="K77" s="53"/>
      <c r="L77" s="61"/>
      <c r="M77" s="53"/>
      <c r="N77" s="53"/>
      <c r="O77" s="53"/>
      <c r="P77" s="53"/>
      <c r="Q77" s="65">
        <f t="shared" ref="Q77:S78" si="1">Q76</f>
        <v>27110.63</v>
      </c>
      <c r="R77" s="65">
        <f t="shared" si="1"/>
        <v>3921.02</v>
      </c>
      <c r="S77" s="65">
        <f t="shared" si="1"/>
        <v>23189.61</v>
      </c>
    </row>
    <row r="78" spans="1:19" ht="15.75" thickBot="1" x14ac:dyDescent="0.3">
      <c r="A78" s="53"/>
      <c r="B78" s="53"/>
      <c r="C78" s="53"/>
      <c r="D78" s="53" t="s">
        <v>50</v>
      </c>
      <c r="E78" s="53"/>
      <c r="F78" s="53"/>
      <c r="G78" s="53"/>
      <c r="H78" s="53"/>
      <c r="I78" s="53"/>
      <c r="J78" s="53"/>
      <c r="K78" s="53"/>
      <c r="L78" s="61"/>
      <c r="M78" s="53"/>
      <c r="N78" s="53"/>
      <c r="O78" s="53"/>
      <c r="P78" s="53"/>
      <c r="Q78" s="65">
        <f t="shared" si="1"/>
        <v>27110.63</v>
      </c>
      <c r="R78" s="65">
        <f t="shared" si="1"/>
        <v>3921.02</v>
      </c>
      <c r="S78" s="65">
        <f t="shared" si="1"/>
        <v>23189.61</v>
      </c>
    </row>
    <row r="79" spans="1:19" ht="15.75" thickBot="1" x14ac:dyDescent="0.3">
      <c r="A79" s="53"/>
      <c r="B79" s="53" t="s">
        <v>51</v>
      </c>
      <c r="C79" s="53"/>
      <c r="D79" s="53"/>
      <c r="E79" s="53"/>
      <c r="F79" s="53"/>
      <c r="G79" s="53"/>
      <c r="H79" s="53"/>
      <c r="I79" s="53"/>
      <c r="J79" s="53"/>
      <c r="K79" s="53"/>
      <c r="L79" s="61"/>
      <c r="M79" s="53"/>
      <c r="N79" s="53"/>
      <c r="O79" s="53"/>
      <c r="P79" s="53"/>
      <c r="Q79" s="65">
        <f>ROUND(Q25+Q78,5)</f>
        <v>27110.63</v>
      </c>
      <c r="R79" s="65">
        <f>ROUND(R25+R78,5)</f>
        <v>4421.0200000000004</v>
      </c>
      <c r="S79" s="65">
        <f>ROUND(S25-S78,5)</f>
        <v>-22689.61</v>
      </c>
    </row>
    <row r="80" spans="1:19" s="47" customFormat="1" ht="12" thickBot="1" x14ac:dyDescent="0.25">
      <c r="A80" s="51" t="s">
        <v>52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9"/>
      <c r="M80" s="51"/>
      <c r="N80" s="51"/>
      <c r="O80" s="51"/>
      <c r="P80" s="51"/>
      <c r="Q80" s="67">
        <f>Q79</f>
        <v>27110.63</v>
      </c>
      <c r="R80" s="67">
        <f>R79</f>
        <v>4421.0200000000004</v>
      </c>
      <c r="S80" s="67">
        <f>S79</f>
        <v>-22689.61</v>
      </c>
    </row>
    <row r="81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O3" sqref="O3"/>
    </sheetView>
  </sheetViews>
  <sheetFormatPr defaultRowHeight="15" x14ac:dyDescent="0.25"/>
  <cols>
    <col min="1" max="16384" width="9" style="46"/>
  </cols>
  <sheetData>
    <row r="1" spans="1:15" s="48" customFormat="1" ht="15.75" thickBot="1" x14ac:dyDescent="0.3">
      <c r="A1" s="50"/>
      <c r="B1" s="50"/>
      <c r="C1" s="50"/>
      <c r="D1" s="50"/>
      <c r="E1" s="75" t="s">
        <v>55</v>
      </c>
      <c r="F1" s="50"/>
      <c r="G1" s="75" t="s">
        <v>56</v>
      </c>
      <c r="H1" s="50"/>
      <c r="I1" s="75" t="s">
        <v>57</v>
      </c>
      <c r="J1" s="50"/>
      <c r="K1" s="75" t="s">
        <v>439</v>
      </c>
      <c r="L1" s="50"/>
      <c r="M1" s="75" t="s">
        <v>440</v>
      </c>
      <c r="N1" s="50"/>
      <c r="O1" s="75" t="s">
        <v>441</v>
      </c>
    </row>
    <row r="2" spans="1:15" s="47" customFormat="1" ht="12.75" thickTop="1" thickBot="1" x14ac:dyDescent="0.25">
      <c r="A2" s="51" t="s">
        <v>9</v>
      </c>
      <c r="B2" s="51"/>
      <c r="C2" s="51"/>
      <c r="D2" s="51"/>
      <c r="E2" s="51"/>
      <c r="F2" s="51"/>
      <c r="G2" s="59"/>
      <c r="H2" s="51"/>
      <c r="I2" s="51"/>
      <c r="J2" s="51"/>
      <c r="K2" s="51"/>
      <c r="L2" s="51"/>
      <c r="M2" s="51"/>
      <c r="N2" s="51"/>
      <c r="O2" s="76">
        <f>ROUND(,5)</f>
        <v>0</v>
      </c>
    </row>
    <row r="3" spans="1:15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defaultColWidth="8.875" defaultRowHeight="12.75" outlineLevelRow="2" x14ac:dyDescent="0.2"/>
  <cols>
    <col min="1" max="4" width="3" style="45" customWidth="1"/>
    <col min="5" max="5" width="34.125" style="45" customWidth="1"/>
    <col min="6" max="6" width="11.875" style="45" bestFit="1" customWidth="1"/>
    <col min="7" max="7" width="10.125" style="45" bestFit="1" customWidth="1"/>
    <col min="8" max="8" width="9.625" style="45" bestFit="1" customWidth="1"/>
    <col min="9" max="10" width="30.75" style="45" customWidth="1"/>
    <col min="11" max="11" width="29.125" style="45" bestFit="1" customWidth="1"/>
    <col min="12" max="12" width="10.125" style="45" bestFit="1" customWidth="1"/>
    <col min="13" max="13" width="10.25" style="45" bestFit="1" customWidth="1"/>
    <col min="14" max="14" width="11.75" style="45" bestFit="1" customWidth="1"/>
    <col min="15" max="16384" width="8.875" style="42"/>
  </cols>
  <sheetData>
    <row r="1" spans="1:14" x14ac:dyDescent="0.2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 x14ac:dyDescent="0.2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 x14ac:dyDescent="0.2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.5" thickBot="1" x14ac:dyDescent="0.25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.5" thickTop="1" x14ac:dyDescent="0.2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 x14ac:dyDescent="0.2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 x14ac:dyDescent="0.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 x14ac:dyDescent="0.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 x14ac:dyDescent="0.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 x14ac:dyDescent="0.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 x14ac:dyDescent="0.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 x14ac:dyDescent="0.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 x14ac:dyDescent="0.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 x14ac:dyDescent="0.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.5" outlineLevel="2" thickBot="1" x14ac:dyDescent="0.25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 x14ac:dyDescent="0.2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 x14ac:dyDescent="0.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 x14ac:dyDescent="0.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 x14ac:dyDescent="0.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 x14ac:dyDescent="0.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 x14ac:dyDescent="0.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 x14ac:dyDescent="0.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 x14ac:dyDescent="0.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 x14ac:dyDescent="0.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 x14ac:dyDescent="0.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 x14ac:dyDescent="0.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.5" outlineLevel="2" thickBot="1" x14ac:dyDescent="0.25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.5" outlineLevel="1" thickBot="1" x14ac:dyDescent="0.25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.5" thickBot="1" x14ac:dyDescent="0.25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 x14ac:dyDescent="0.2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 x14ac:dyDescent="0.2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 x14ac:dyDescent="0.2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 x14ac:dyDescent="0.2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 x14ac:dyDescent="0.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.5" outlineLevel="2" thickBot="1" x14ac:dyDescent="0.25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 x14ac:dyDescent="0.2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 x14ac:dyDescent="0.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 x14ac:dyDescent="0.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 x14ac:dyDescent="0.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 x14ac:dyDescent="0.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.5" outlineLevel="2" thickBot="1" x14ac:dyDescent="0.25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 x14ac:dyDescent="0.2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 x14ac:dyDescent="0.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 x14ac:dyDescent="0.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 x14ac:dyDescent="0.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 x14ac:dyDescent="0.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.5" outlineLevel="2" thickBot="1" x14ac:dyDescent="0.25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 x14ac:dyDescent="0.2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 x14ac:dyDescent="0.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 x14ac:dyDescent="0.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 x14ac:dyDescent="0.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 x14ac:dyDescent="0.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 x14ac:dyDescent="0.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 x14ac:dyDescent="0.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 x14ac:dyDescent="0.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 x14ac:dyDescent="0.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 x14ac:dyDescent="0.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 x14ac:dyDescent="0.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 x14ac:dyDescent="0.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 x14ac:dyDescent="0.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 x14ac:dyDescent="0.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 x14ac:dyDescent="0.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 x14ac:dyDescent="0.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 x14ac:dyDescent="0.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 x14ac:dyDescent="0.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 x14ac:dyDescent="0.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 x14ac:dyDescent="0.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 x14ac:dyDescent="0.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 x14ac:dyDescent="0.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.5" outlineLevel="2" thickBot="1" x14ac:dyDescent="0.25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.5" outlineLevel="1" thickBot="1" x14ac:dyDescent="0.25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.5" thickBot="1" x14ac:dyDescent="0.25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.5" thickBot="1" x14ac:dyDescent="0.25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 x14ac:dyDescent="0.2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 x14ac:dyDescent="0.2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 x14ac:dyDescent="0.2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 x14ac:dyDescent="0.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 x14ac:dyDescent="0.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 x14ac:dyDescent="0.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.5" outlineLevel="2" thickBot="1" x14ac:dyDescent="0.25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 x14ac:dyDescent="0.2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 x14ac:dyDescent="0.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 x14ac:dyDescent="0.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 x14ac:dyDescent="0.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 x14ac:dyDescent="0.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 x14ac:dyDescent="0.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 x14ac:dyDescent="0.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 x14ac:dyDescent="0.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 x14ac:dyDescent="0.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 x14ac:dyDescent="0.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 x14ac:dyDescent="0.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 x14ac:dyDescent="0.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 x14ac:dyDescent="0.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 x14ac:dyDescent="0.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 x14ac:dyDescent="0.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 x14ac:dyDescent="0.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 x14ac:dyDescent="0.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 x14ac:dyDescent="0.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 x14ac:dyDescent="0.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 x14ac:dyDescent="0.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 x14ac:dyDescent="0.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 x14ac:dyDescent="0.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 x14ac:dyDescent="0.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 x14ac:dyDescent="0.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 x14ac:dyDescent="0.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 x14ac:dyDescent="0.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 x14ac:dyDescent="0.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 x14ac:dyDescent="0.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 x14ac:dyDescent="0.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 x14ac:dyDescent="0.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 x14ac:dyDescent="0.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 x14ac:dyDescent="0.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 x14ac:dyDescent="0.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 x14ac:dyDescent="0.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 x14ac:dyDescent="0.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 x14ac:dyDescent="0.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 x14ac:dyDescent="0.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 x14ac:dyDescent="0.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 x14ac:dyDescent="0.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 x14ac:dyDescent="0.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 x14ac:dyDescent="0.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 x14ac:dyDescent="0.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 x14ac:dyDescent="0.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 x14ac:dyDescent="0.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 x14ac:dyDescent="0.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 x14ac:dyDescent="0.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 x14ac:dyDescent="0.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 x14ac:dyDescent="0.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 x14ac:dyDescent="0.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 x14ac:dyDescent="0.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 x14ac:dyDescent="0.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.5" outlineLevel="2" thickBot="1" x14ac:dyDescent="0.25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 x14ac:dyDescent="0.2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 x14ac:dyDescent="0.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 x14ac:dyDescent="0.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 x14ac:dyDescent="0.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 x14ac:dyDescent="0.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 x14ac:dyDescent="0.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 x14ac:dyDescent="0.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 x14ac:dyDescent="0.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 x14ac:dyDescent="0.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.5" outlineLevel="2" thickBot="1" x14ac:dyDescent="0.25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 x14ac:dyDescent="0.2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 x14ac:dyDescent="0.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 x14ac:dyDescent="0.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 x14ac:dyDescent="0.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 x14ac:dyDescent="0.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 x14ac:dyDescent="0.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 x14ac:dyDescent="0.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 x14ac:dyDescent="0.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 x14ac:dyDescent="0.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 x14ac:dyDescent="0.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 x14ac:dyDescent="0.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 x14ac:dyDescent="0.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 x14ac:dyDescent="0.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 x14ac:dyDescent="0.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 x14ac:dyDescent="0.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 x14ac:dyDescent="0.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 x14ac:dyDescent="0.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 x14ac:dyDescent="0.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 x14ac:dyDescent="0.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 x14ac:dyDescent="0.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 x14ac:dyDescent="0.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 x14ac:dyDescent="0.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 x14ac:dyDescent="0.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 x14ac:dyDescent="0.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 x14ac:dyDescent="0.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 x14ac:dyDescent="0.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 x14ac:dyDescent="0.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 x14ac:dyDescent="0.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 x14ac:dyDescent="0.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 x14ac:dyDescent="0.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.5" outlineLevel="2" thickBot="1" x14ac:dyDescent="0.25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 x14ac:dyDescent="0.2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 x14ac:dyDescent="0.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 x14ac:dyDescent="0.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 x14ac:dyDescent="0.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 x14ac:dyDescent="0.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 x14ac:dyDescent="0.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 x14ac:dyDescent="0.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 x14ac:dyDescent="0.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 x14ac:dyDescent="0.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 x14ac:dyDescent="0.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 x14ac:dyDescent="0.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 x14ac:dyDescent="0.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 x14ac:dyDescent="0.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.5" outlineLevel="2" thickBot="1" x14ac:dyDescent="0.25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 x14ac:dyDescent="0.2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 x14ac:dyDescent="0.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 x14ac:dyDescent="0.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 x14ac:dyDescent="0.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 x14ac:dyDescent="0.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.5" outlineLevel="2" thickBot="1" x14ac:dyDescent="0.25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 x14ac:dyDescent="0.2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 x14ac:dyDescent="0.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 x14ac:dyDescent="0.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 x14ac:dyDescent="0.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 x14ac:dyDescent="0.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 x14ac:dyDescent="0.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 x14ac:dyDescent="0.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 x14ac:dyDescent="0.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 x14ac:dyDescent="0.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 x14ac:dyDescent="0.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 x14ac:dyDescent="0.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 x14ac:dyDescent="0.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.5" outlineLevel="2" thickBot="1" x14ac:dyDescent="0.25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 x14ac:dyDescent="0.2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 x14ac:dyDescent="0.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 x14ac:dyDescent="0.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 x14ac:dyDescent="0.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 x14ac:dyDescent="0.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 x14ac:dyDescent="0.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 x14ac:dyDescent="0.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 x14ac:dyDescent="0.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.5" outlineLevel="2" thickBot="1" x14ac:dyDescent="0.25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 x14ac:dyDescent="0.2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 x14ac:dyDescent="0.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.5" outlineLevel="2" thickBot="1" x14ac:dyDescent="0.25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 x14ac:dyDescent="0.2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 x14ac:dyDescent="0.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 x14ac:dyDescent="0.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 x14ac:dyDescent="0.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 x14ac:dyDescent="0.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 x14ac:dyDescent="0.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 x14ac:dyDescent="0.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.5" outlineLevel="2" thickBot="1" x14ac:dyDescent="0.25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 x14ac:dyDescent="0.2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 x14ac:dyDescent="0.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 x14ac:dyDescent="0.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 x14ac:dyDescent="0.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 x14ac:dyDescent="0.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 x14ac:dyDescent="0.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 x14ac:dyDescent="0.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 x14ac:dyDescent="0.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 x14ac:dyDescent="0.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 x14ac:dyDescent="0.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 x14ac:dyDescent="0.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 x14ac:dyDescent="0.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 x14ac:dyDescent="0.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 x14ac:dyDescent="0.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 x14ac:dyDescent="0.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 x14ac:dyDescent="0.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 x14ac:dyDescent="0.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 x14ac:dyDescent="0.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 x14ac:dyDescent="0.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 x14ac:dyDescent="0.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 x14ac:dyDescent="0.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 x14ac:dyDescent="0.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 x14ac:dyDescent="0.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 x14ac:dyDescent="0.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 x14ac:dyDescent="0.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 x14ac:dyDescent="0.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.5" outlineLevel="2" thickBot="1" x14ac:dyDescent="0.25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 x14ac:dyDescent="0.2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 x14ac:dyDescent="0.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 x14ac:dyDescent="0.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 x14ac:dyDescent="0.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 x14ac:dyDescent="0.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.5" outlineLevel="2" thickBot="1" x14ac:dyDescent="0.25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 x14ac:dyDescent="0.2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 x14ac:dyDescent="0.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 x14ac:dyDescent="0.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.5" outlineLevel="2" thickBot="1" x14ac:dyDescent="0.25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 x14ac:dyDescent="0.2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 x14ac:dyDescent="0.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 x14ac:dyDescent="0.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 x14ac:dyDescent="0.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 x14ac:dyDescent="0.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 x14ac:dyDescent="0.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 x14ac:dyDescent="0.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 x14ac:dyDescent="0.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 x14ac:dyDescent="0.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 x14ac:dyDescent="0.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 x14ac:dyDescent="0.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 x14ac:dyDescent="0.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 x14ac:dyDescent="0.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 x14ac:dyDescent="0.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 x14ac:dyDescent="0.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 x14ac:dyDescent="0.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 x14ac:dyDescent="0.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 x14ac:dyDescent="0.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 x14ac:dyDescent="0.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 x14ac:dyDescent="0.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 x14ac:dyDescent="0.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 x14ac:dyDescent="0.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 x14ac:dyDescent="0.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 x14ac:dyDescent="0.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 x14ac:dyDescent="0.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 x14ac:dyDescent="0.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 x14ac:dyDescent="0.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 x14ac:dyDescent="0.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 x14ac:dyDescent="0.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 x14ac:dyDescent="0.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.5" outlineLevel="2" thickBot="1" x14ac:dyDescent="0.25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 x14ac:dyDescent="0.2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 x14ac:dyDescent="0.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 x14ac:dyDescent="0.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 x14ac:dyDescent="0.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 x14ac:dyDescent="0.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.5" outlineLevel="2" thickBot="1" x14ac:dyDescent="0.25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.5" outlineLevel="1" thickBot="1" x14ac:dyDescent="0.25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.5" thickBot="1" x14ac:dyDescent="0.25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.5" thickBot="1" x14ac:dyDescent="0.25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.5" thickBot="1" x14ac:dyDescent="0.25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.5" thickTop="1" x14ac:dyDescent="0.2"/>
  </sheetData>
  <autoFilter ref="F4:N304"/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by Month</vt:lpstr>
      <vt:lpstr>July by Month</vt:lpstr>
      <vt:lpstr>July by Class</vt:lpstr>
      <vt:lpstr>July Detail</vt:lpstr>
      <vt:lpstr>Unpaid Bills</vt:lpstr>
      <vt:lpstr>Detail Jan-May</vt:lpstr>
      <vt:lpstr>'by Month'!Print_Titles</vt:lpstr>
      <vt:lpstr>'Detail Jan-May'!Print_Titles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Max Horten</cp:lastModifiedBy>
  <dcterms:created xsi:type="dcterms:W3CDTF">2016-07-01T19:52:31Z</dcterms:created>
  <dcterms:modified xsi:type="dcterms:W3CDTF">2016-08-29T21:30:38Z</dcterms:modified>
</cp:coreProperties>
</file>