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855" windowWidth="18660" windowHeight="100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9" i="2"/>
  <c r="C11" i="1"/>
  <c r="C27" s="1"/>
  <c r="D11"/>
  <c r="C47"/>
  <c r="C74"/>
  <c r="C35"/>
  <c r="C76" l="1"/>
  <c r="C79" s="1"/>
  <c r="D47"/>
  <c r="D74"/>
  <c r="D52"/>
  <c r="D35"/>
  <c r="D25"/>
  <c r="D20"/>
  <c r="D27" l="1"/>
  <c r="D54"/>
  <c r="D76" s="1"/>
  <c r="D79" s="1"/>
</calcChain>
</file>

<file path=xl/sharedStrings.xml><?xml version="1.0" encoding="utf-8"?>
<sst xmlns="http://schemas.openxmlformats.org/spreadsheetml/2006/main" count="106" uniqueCount="94">
  <si>
    <t>Revenue</t>
  </si>
  <si>
    <t>Open Society Institute</t>
  </si>
  <si>
    <t>Arca Foundation</t>
  </si>
  <si>
    <t>Wallace Global Fund</t>
  </si>
  <si>
    <t>Chicago Instructional Tech</t>
  </si>
  <si>
    <t>Harnisch</t>
  </si>
  <si>
    <t>TMC Member Dues</t>
  </si>
  <si>
    <t>TMC Labs</t>
  </si>
  <si>
    <t>Ad Network (discontinued)</t>
  </si>
  <si>
    <t>Unrestricted</t>
  </si>
  <si>
    <t>Restricted</t>
  </si>
  <si>
    <t>Earned Income</t>
  </si>
  <si>
    <t>Campaign Cash</t>
  </si>
  <si>
    <t>Mobile Lab</t>
  </si>
  <si>
    <t>Mobile Lab Hackathon</t>
  </si>
  <si>
    <t>Revenue Gen Lab</t>
  </si>
  <si>
    <t>Campaign Cash Collaboration</t>
  </si>
  <si>
    <t>Total Revenue:</t>
  </si>
  <si>
    <t>SUBTOTAL</t>
  </si>
  <si>
    <t>Expenses</t>
  </si>
  <si>
    <t>Personnel</t>
  </si>
  <si>
    <t>Director</t>
  </si>
  <si>
    <t>Senior Program Assoc</t>
  </si>
  <si>
    <t>Benefits</t>
  </si>
  <si>
    <t xml:space="preserve">Non-Personnel </t>
  </si>
  <si>
    <t>Office</t>
  </si>
  <si>
    <t>Telephone</t>
  </si>
  <si>
    <t>Travel and Lodging</t>
  </si>
  <si>
    <t>Website and Listserv</t>
  </si>
  <si>
    <t>Legal</t>
  </si>
  <si>
    <t>Total Fixed</t>
  </si>
  <si>
    <t>Projects</t>
  </si>
  <si>
    <t>Membership Meetings</t>
  </si>
  <si>
    <t>Scholarship Travel Fund</t>
  </si>
  <si>
    <t>Media Wire Bloggers</t>
  </si>
  <si>
    <t>Bank/Credit Fees</t>
  </si>
  <si>
    <t>Conference Fees</t>
  </si>
  <si>
    <t>Office Supplies</t>
  </si>
  <si>
    <t>In-Kind from In These Times</t>
  </si>
  <si>
    <t>Postage</t>
  </si>
  <si>
    <t>Meals</t>
  </si>
  <si>
    <t>Fiscal Sponsor Fee</t>
  </si>
  <si>
    <t>7% of Grants</t>
  </si>
  <si>
    <t>Revenue Generation</t>
  </si>
  <si>
    <t>Total Projects</t>
  </si>
  <si>
    <t>Total Expense</t>
  </si>
  <si>
    <t>(30K in Contractors)</t>
  </si>
  <si>
    <t>(10K in Contractors)</t>
  </si>
  <si>
    <t>Net Income</t>
  </si>
  <si>
    <t>Proteus (Media Democracy)*</t>
  </si>
  <si>
    <t>(Contractors' Fees)</t>
  </si>
  <si>
    <t>The Media Consortium 2010 Financial Report</t>
  </si>
  <si>
    <t>Budget vs Actual</t>
  </si>
  <si>
    <t>Budget</t>
  </si>
  <si>
    <t>Actual</t>
  </si>
  <si>
    <t>Wyncote Foundation* (Haas)</t>
  </si>
  <si>
    <t>Project Assistant (Part-Time)</t>
  </si>
  <si>
    <t>Advertising for Media Wires</t>
  </si>
  <si>
    <t>Internship Program</t>
  </si>
  <si>
    <t>Audience Development</t>
  </si>
  <si>
    <t>all II Labs</t>
  </si>
  <si>
    <t>Balance</t>
  </si>
  <si>
    <t>Detail Notes</t>
  </si>
  <si>
    <t>Variance Notes</t>
  </si>
  <si>
    <t>TMC was able to raise more project-based funding</t>
  </si>
  <si>
    <t>than expected</t>
  </si>
  <si>
    <t>At 5 years, TMC's seed funding is starting to diminish</t>
  </si>
  <si>
    <t xml:space="preserve">TMC set fees for participation in Labs in order to </t>
  </si>
  <si>
    <t>encourage engagement</t>
  </si>
  <si>
    <t xml:space="preserve">TMC staff decided to shoulder admin duties and </t>
  </si>
  <si>
    <t>put revenue into projects</t>
  </si>
  <si>
    <t>Fiscal Sponsor Fee + Overhead</t>
  </si>
  <si>
    <t>Unclear line in 2010 budget</t>
  </si>
  <si>
    <t>MPREPP Collaboration</t>
  </si>
  <si>
    <t>to be found in 2010</t>
  </si>
  <si>
    <t>2009 Grants Carried Forward</t>
  </si>
  <si>
    <t>Organization decided it would not be cost-effective</t>
  </si>
  <si>
    <t>to hire a PR firm to develop audience</t>
  </si>
  <si>
    <t>MPREPP + most of Campaign Cash took place in 2011</t>
  </si>
  <si>
    <t>Only $5K of Campaign cash and none of MREPP was spent in</t>
  </si>
  <si>
    <t xml:space="preserve">2010. These monies were rolled over to 2011. </t>
  </si>
  <si>
    <t>the WGF grant extending to June 30, 2011</t>
  </si>
  <si>
    <t>$40K in general grant support was carried into 2011--based on</t>
  </si>
  <si>
    <t>Restricted Grant Money Carried Forward</t>
  </si>
  <si>
    <t>Unrestricted Grant Money Carried Forward</t>
  </si>
  <si>
    <t>Visible on Balance Sheet, not P&amp;L</t>
  </si>
  <si>
    <t>Assets</t>
  </si>
  <si>
    <t>Balance Sheet as of January 1, 2011</t>
  </si>
  <si>
    <t>Income</t>
  </si>
  <si>
    <t>Total Assets</t>
  </si>
  <si>
    <t>Liabilities</t>
  </si>
  <si>
    <t>Program Expenses</t>
  </si>
  <si>
    <t>Equity</t>
  </si>
  <si>
    <t>Total Equity + Liability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</si>
</sst>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164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0" xfId="0" applyNumberFormat="1" applyFont="1"/>
    <xf numFmtId="9" fontId="1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3" fontId="1" fillId="0" borderId="0" xfId="0" applyNumberFormat="1" applyFont="1" applyAlignment="1">
      <alignment horizontal="right"/>
    </xf>
    <xf numFmtId="164" fontId="3" fillId="0" borderId="0" xfId="0" applyNumberFormat="1" applyFont="1"/>
    <xf numFmtId="164" fontId="4" fillId="0" borderId="0" xfId="0" applyNumberFormat="1" applyFont="1"/>
    <xf numFmtId="164" fontId="2" fillId="0" borderId="0" xfId="0" applyNumberFormat="1" applyFont="1"/>
    <xf numFmtId="164" fontId="2" fillId="0" borderId="1" xfId="0" applyNumberFormat="1" applyFont="1" applyBorder="1"/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16</xdr:row>
      <xdr:rowOff>47625</xdr:rowOff>
    </xdr:from>
    <xdr:to>
      <xdr:col>2</xdr:col>
      <xdr:colOff>733425</xdr:colOff>
      <xdr:row>16</xdr:row>
      <xdr:rowOff>47625</xdr:rowOff>
    </xdr:to>
    <xdr:cxnSp macro="">
      <xdr:nvCxnSpPr>
        <xdr:cNvPr id="3" name="Straight Connector 2"/>
        <xdr:cNvCxnSpPr/>
      </xdr:nvCxnSpPr>
      <xdr:spPr>
        <a:xfrm>
          <a:off x="1876425" y="3095625"/>
          <a:ext cx="7239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114300</xdr:rowOff>
    </xdr:from>
    <xdr:to>
      <xdr:col>2</xdr:col>
      <xdr:colOff>723900</xdr:colOff>
      <xdr:row>16</xdr:row>
      <xdr:rowOff>114300</xdr:rowOff>
    </xdr:to>
    <xdr:cxnSp macro="">
      <xdr:nvCxnSpPr>
        <xdr:cNvPr id="5" name="Straight Connector 4"/>
        <xdr:cNvCxnSpPr/>
      </xdr:nvCxnSpPr>
      <xdr:spPr>
        <a:xfrm>
          <a:off x="1866900" y="3162300"/>
          <a:ext cx="7239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84"/>
  <sheetViews>
    <sheetView tabSelected="1" zoomScaleNormal="100" workbookViewId="0">
      <selection activeCell="D82" sqref="D82"/>
    </sheetView>
  </sheetViews>
  <sheetFormatPr defaultRowHeight="15"/>
  <cols>
    <col min="1" max="1" width="12" bestFit="1" customWidth="1"/>
    <col min="2" max="2" width="28.28515625" customWidth="1"/>
    <col min="3" max="3" width="11.85546875" style="1" bestFit="1" customWidth="1"/>
    <col min="4" max="4" width="11.140625" style="1" bestFit="1" customWidth="1"/>
    <col min="5" max="5" width="27.28515625" style="2" bestFit="1" customWidth="1"/>
    <col min="6" max="6" width="7.7109375" style="2" customWidth="1"/>
  </cols>
  <sheetData>
    <row r="2" spans="1:7">
      <c r="A2" t="s">
        <v>51</v>
      </c>
    </row>
    <row r="3" spans="1:7">
      <c r="A3" t="s">
        <v>52</v>
      </c>
    </row>
    <row r="5" spans="1:7">
      <c r="A5" t="s">
        <v>0</v>
      </c>
      <c r="C5" s="1" t="s">
        <v>53</v>
      </c>
      <c r="D5" s="1" t="s">
        <v>54</v>
      </c>
      <c r="E5" s="2" t="s">
        <v>62</v>
      </c>
      <c r="G5" t="s">
        <v>63</v>
      </c>
    </row>
    <row r="7" spans="1:7">
      <c r="A7" t="s">
        <v>9</v>
      </c>
      <c r="B7" t="s">
        <v>1</v>
      </c>
      <c r="C7" s="1">
        <v>100000</v>
      </c>
      <c r="D7" s="1">
        <v>100000</v>
      </c>
      <c r="G7" t="s">
        <v>66</v>
      </c>
    </row>
    <row r="8" spans="1:7">
      <c r="B8" t="s">
        <v>3</v>
      </c>
      <c r="C8" s="1">
        <v>60000</v>
      </c>
      <c r="D8" s="1">
        <v>50000</v>
      </c>
    </row>
    <row r="9" spans="1:7">
      <c r="B9" t="s">
        <v>2</v>
      </c>
      <c r="C9" s="1">
        <v>50000</v>
      </c>
      <c r="D9" s="1">
        <v>40000</v>
      </c>
    </row>
    <row r="10" spans="1:7">
      <c r="B10" t="s">
        <v>75</v>
      </c>
      <c r="C10" s="1">
        <v>130000</v>
      </c>
      <c r="D10" s="1">
        <v>90000</v>
      </c>
      <c r="G10" t="s">
        <v>82</v>
      </c>
    </row>
    <row r="11" spans="1:7" s="3" customFormat="1">
      <c r="B11" s="3" t="s">
        <v>18</v>
      </c>
      <c r="C11" s="5">
        <f>SUM(C7:C10)</f>
        <v>340000</v>
      </c>
      <c r="D11" s="5">
        <f>SUM(D7:D10)</f>
        <v>280000</v>
      </c>
      <c r="E11" s="6"/>
      <c r="F11" s="6"/>
      <c r="G11" t="s">
        <v>81</v>
      </c>
    </row>
    <row r="13" spans="1:7">
      <c r="A13" t="s">
        <v>10</v>
      </c>
      <c r="B13" t="s">
        <v>55</v>
      </c>
      <c r="C13" s="1">
        <v>25000</v>
      </c>
      <c r="D13" s="1">
        <v>20000</v>
      </c>
      <c r="E13" s="2" t="s">
        <v>16</v>
      </c>
      <c r="G13" t="s">
        <v>64</v>
      </c>
    </row>
    <row r="14" spans="1:7">
      <c r="B14" t="s">
        <v>4</v>
      </c>
      <c r="D14" s="1">
        <v>9200</v>
      </c>
      <c r="E14" s="2" t="s">
        <v>13</v>
      </c>
      <c r="G14" t="s">
        <v>65</v>
      </c>
    </row>
    <row r="15" spans="1:7">
      <c r="B15" t="s">
        <v>4</v>
      </c>
      <c r="D15" s="1">
        <v>2300</v>
      </c>
      <c r="E15" s="2" t="s">
        <v>14</v>
      </c>
    </row>
    <row r="16" spans="1:7">
      <c r="B16" t="s">
        <v>5</v>
      </c>
      <c r="D16" s="1">
        <v>10000</v>
      </c>
      <c r="E16" s="2" t="s">
        <v>15</v>
      </c>
      <c r="G16" t="s">
        <v>79</v>
      </c>
    </row>
    <row r="17" spans="1:7">
      <c r="B17" t="s">
        <v>49</v>
      </c>
      <c r="D17" s="1">
        <v>25000</v>
      </c>
      <c r="E17" s="2" t="s">
        <v>73</v>
      </c>
      <c r="G17" t="s">
        <v>80</v>
      </c>
    </row>
    <row r="18" spans="1:7">
      <c r="B18" t="s">
        <v>55</v>
      </c>
      <c r="D18" s="1">
        <v>50000</v>
      </c>
      <c r="E18" s="2" t="s">
        <v>16</v>
      </c>
    </row>
    <row r="19" spans="1:7">
      <c r="C19" s="1">
        <v>25000</v>
      </c>
      <c r="E19" s="2" t="s">
        <v>74</v>
      </c>
    </row>
    <row r="20" spans="1:7" s="3" customFormat="1">
      <c r="B20" s="3" t="s">
        <v>18</v>
      </c>
      <c r="C20" s="5">
        <v>50000</v>
      </c>
      <c r="D20" s="5">
        <f>SUM(D13:D18)</f>
        <v>116500</v>
      </c>
      <c r="E20" s="6"/>
      <c r="F20" s="6"/>
    </row>
    <row r="22" spans="1:7">
      <c r="A22" t="s">
        <v>11</v>
      </c>
      <c r="B22" t="s">
        <v>6</v>
      </c>
      <c r="C22" s="1">
        <v>16000</v>
      </c>
      <c r="D22" s="1">
        <v>18150</v>
      </c>
      <c r="G22" t="s">
        <v>67</v>
      </c>
    </row>
    <row r="23" spans="1:7">
      <c r="B23" t="s">
        <v>7</v>
      </c>
      <c r="D23" s="1">
        <v>9000</v>
      </c>
      <c r="G23" t="s">
        <v>68</v>
      </c>
    </row>
    <row r="24" spans="1:7">
      <c r="B24" t="s">
        <v>8</v>
      </c>
      <c r="D24" s="1">
        <v>87.1</v>
      </c>
    </row>
    <row r="25" spans="1:7" s="3" customFormat="1">
      <c r="B25" s="3" t="s">
        <v>18</v>
      </c>
      <c r="C25" s="5">
        <v>16000</v>
      </c>
      <c r="D25" s="5">
        <f>SUM(D22:D24)</f>
        <v>27237.1</v>
      </c>
      <c r="E25" s="6"/>
      <c r="F25" s="6"/>
    </row>
    <row r="27" spans="1:7" s="3" customFormat="1">
      <c r="A27" s="3" t="s">
        <v>17</v>
      </c>
      <c r="C27" s="5">
        <f>SUM(C11+C20+C25)</f>
        <v>406000</v>
      </c>
      <c r="D27" s="5">
        <f>SUM(D11+D20+D25)</f>
        <v>423737.1</v>
      </c>
      <c r="E27" s="4"/>
      <c r="F27" s="4"/>
    </row>
    <row r="29" spans="1:7">
      <c r="A29" t="s">
        <v>19</v>
      </c>
    </row>
    <row r="31" spans="1:7">
      <c r="A31" t="s">
        <v>20</v>
      </c>
      <c r="B31" t="s">
        <v>21</v>
      </c>
      <c r="C31" s="1">
        <v>75000</v>
      </c>
      <c r="D31" s="1">
        <v>75500</v>
      </c>
      <c r="G31" t="s">
        <v>69</v>
      </c>
    </row>
    <row r="32" spans="1:7">
      <c r="B32" t="s">
        <v>22</v>
      </c>
      <c r="C32" s="1">
        <v>52000</v>
      </c>
      <c r="D32" s="1">
        <v>52000</v>
      </c>
      <c r="G32" t="s">
        <v>70</v>
      </c>
    </row>
    <row r="33" spans="1:6">
      <c r="B33" t="s">
        <v>23</v>
      </c>
      <c r="C33" s="1">
        <v>37600</v>
      </c>
      <c r="D33" s="1">
        <v>24611</v>
      </c>
    </row>
    <row r="34" spans="1:6">
      <c r="B34" t="s">
        <v>56</v>
      </c>
      <c r="C34" s="1">
        <v>23000</v>
      </c>
    </row>
    <row r="35" spans="1:6" s="3" customFormat="1">
      <c r="B35" s="3" t="s">
        <v>18</v>
      </c>
      <c r="C35" s="5">
        <f>SUM(C31:C34)</f>
        <v>187600</v>
      </c>
      <c r="D35" s="9">
        <f>SUM(D31:D33)</f>
        <v>152111</v>
      </c>
      <c r="E35" s="4"/>
      <c r="F35" s="4"/>
    </row>
    <row r="37" spans="1:6">
      <c r="A37" t="s">
        <v>24</v>
      </c>
    </row>
    <row r="38" spans="1:6">
      <c r="B38" t="s">
        <v>25</v>
      </c>
      <c r="C38" s="1">
        <v>900</v>
      </c>
      <c r="D38" s="1">
        <v>2975</v>
      </c>
      <c r="E38" s="2" t="s">
        <v>38</v>
      </c>
    </row>
    <row r="39" spans="1:6">
      <c r="B39" t="s">
        <v>37</v>
      </c>
      <c r="C39" s="1">
        <v>0</v>
      </c>
      <c r="D39" s="1">
        <v>149</v>
      </c>
    </row>
    <row r="40" spans="1:6">
      <c r="B40" t="s">
        <v>26</v>
      </c>
      <c r="C40" s="1">
        <v>1900</v>
      </c>
      <c r="D40" s="1">
        <v>4060</v>
      </c>
    </row>
    <row r="41" spans="1:6">
      <c r="B41" t="s">
        <v>39</v>
      </c>
      <c r="C41" s="1">
        <v>0</v>
      </c>
      <c r="D41" s="1">
        <v>193</v>
      </c>
    </row>
    <row r="42" spans="1:6">
      <c r="B42" t="s">
        <v>28</v>
      </c>
      <c r="C42" s="1">
        <v>3000</v>
      </c>
      <c r="D42" s="1">
        <v>225</v>
      </c>
    </row>
    <row r="43" spans="1:6">
      <c r="B43" t="s">
        <v>35</v>
      </c>
      <c r="C43" s="1">
        <v>0</v>
      </c>
      <c r="D43" s="10">
        <v>76.86</v>
      </c>
    </row>
    <row r="44" spans="1:6">
      <c r="B44" t="s">
        <v>29</v>
      </c>
      <c r="C44" s="1">
        <v>1000</v>
      </c>
      <c r="D44" s="10">
        <v>25</v>
      </c>
    </row>
    <row r="45" spans="1:6">
      <c r="B45" t="s">
        <v>41</v>
      </c>
      <c r="D45" s="10">
        <v>14290</v>
      </c>
      <c r="E45" s="2" t="s">
        <v>42</v>
      </c>
    </row>
    <row r="46" spans="1:6">
      <c r="B46" t="s">
        <v>71</v>
      </c>
      <c r="C46" s="1">
        <v>26583</v>
      </c>
      <c r="D46" s="10"/>
      <c r="E46" s="2" t="s">
        <v>72</v>
      </c>
    </row>
    <row r="47" spans="1:6" s="3" customFormat="1">
      <c r="B47" s="3" t="s">
        <v>18</v>
      </c>
      <c r="C47" s="5">
        <f>SUM(C38:C46)</f>
        <v>33383</v>
      </c>
      <c r="D47" s="9">
        <f>SUM(D38:D45)</f>
        <v>21993.86</v>
      </c>
      <c r="E47" s="4"/>
      <c r="F47" s="4"/>
    </row>
    <row r="48" spans="1:6">
      <c r="D48" s="11"/>
    </row>
    <row r="49" spans="1:6">
      <c r="B49" t="s">
        <v>36</v>
      </c>
      <c r="D49" s="10">
        <v>3754.88</v>
      </c>
    </row>
    <row r="50" spans="1:6">
      <c r="B50" t="s">
        <v>27</v>
      </c>
      <c r="C50" s="1">
        <v>3000</v>
      </c>
      <c r="D50" s="1">
        <v>3572</v>
      </c>
    </row>
    <row r="51" spans="1:6">
      <c r="B51" t="s">
        <v>40</v>
      </c>
      <c r="D51" s="1">
        <v>1073</v>
      </c>
    </row>
    <row r="52" spans="1:6" s="3" customFormat="1">
      <c r="B52" s="3" t="s">
        <v>18</v>
      </c>
      <c r="C52" s="5">
        <v>3000</v>
      </c>
      <c r="D52" s="5">
        <f>SUM(D49:D51)</f>
        <v>8399.880000000001</v>
      </c>
      <c r="E52" s="4"/>
      <c r="F52" s="4"/>
    </row>
    <row r="54" spans="1:6" s="3" customFormat="1">
      <c r="A54" s="3" t="s">
        <v>30</v>
      </c>
      <c r="C54" s="5"/>
      <c r="D54" s="5">
        <f>SUM(D35+D47+D52)</f>
        <v>182504.74</v>
      </c>
      <c r="E54" s="4"/>
      <c r="F54" s="4"/>
    </row>
    <row r="56" spans="1:6">
      <c r="A56" t="s">
        <v>31</v>
      </c>
      <c r="B56" t="s">
        <v>32</v>
      </c>
      <c r="C56" s="1">
        <v>20000</v>
      </c>
      <c r="D56" s="1">
        <v>19710</v>
      </c>
      <c r="E56" s="7"/>
      <c r="F56" s="7"/>
    </row>
    <row r="57" spans="1:6">
      <c r="B57" t="s">
        <v>33</v>
      </c>
      <c r="C57" s="1">
        <v>12500</v>
      </c>
      <c r="D57" s="1">
        <v>8558</v>
      </c>
    </row>
    <row r="59" spans="1:6">
      <c r="B59" t="s">
        <v>34</v>
      </c>
      <c r="C59" s="1">
        <v>34000</v>
      </c>
      <c r="D59" s="10">
        <v>45524.37</v>
      </c>
      <c r="E59" s="2" t="s">
        <v>50</v>
      </c>
    </row>
    <row r="60" spans="1:6">
      <c r="B60" t="s">
        <v>57</v>
      </c>
      <c r="C60" s="1">
        <v>2000</v>
      </c>
    </row>
    <row r="62" spans="1:6">
      <c r="B62" t="s">
        <v>58</v>
      </c>
      <c r="C62" s="1">
        <v>34000</v>
      </c>
      <c r="D62" s="10">
        <v>14708</v>
      </c>
    </row>
    <row r="63" spans="1:6">
      <c r="D63" s="10"/>
    </row>
    <row r="64" spans="1:6">
      <c r="B64" t="s">
        <v>60</v>
      </c>
      <c r="C64" s="1">
        <v>55000</v>
      </c>
      <c r="D64" s="10"/>
    </row>
    <row r="65" spans="1:7">
      <c r="B65" t="s">
        <v>43</v>
      </c>
      <c r="D65" s="10">
        <v>10000</v>
      </c>
      <c r="E65" s="2" t="s">
        <v>47</v>
      </c>
    </row>
    <row r="67" spans="1:7">
      <c r="B67" t="s">
        <v>13</v>
      </c>
      <c r="D67" s="1">
        <v>34912</v>
      </c>
      <c r="E67" s="2" t="s">
        <v>46</v>
      </c>
    </row>
    <row r="68" spans="1:7">
      <c r="B68" t="s">
        <v>14</v>
      </c>
      <c r="D68" s="1">
        <v>2002</v>
      </c>
    </row>
    <row r="70" spans="1:7">
      <c r="B70" t="s">
        <v>12</v>
      </c>
      <c r="D70" s="1">
        <v>6250</v>
      </c>
    </row>
    <row r="72" spans="1:7">
      <c r="B72" t="s">
        <v>59</v>
      </c>
      <c r="C72" s="1">
        <v>25000</v>
      </c>
      <c r="G72" t="s">
        <v>76</v>
      </c>
    </row>
    <row r="73" spans="1:7">
      <c r="G73" t="s">
        <v>77</v>
      </c>
    </row>
    <row r="74" spans="1:7" s="3" customFormat="1">
      <c r="A74" s="3" t="s">
        <v>44</v>
      </c>
      <c r="C74" s="5">
        <f>SUM(C56:C72)</f>
        <v>182500</v>
      </c>
      <c r="D74" s="5">
        <f>SUM(D56:D70)</f>
        <v>141664.37</v>
      </c>
      <c r="E74" s="4"/>
      <c r="F74" s="4"/>
    </row>
    <row r="76" spans="1:7" s="3" customFormat="1">
      <c r="A76" s="3" t="s">
        <v>45</v>
      </c>
      <c r="C76" s="5">
        <f>SUM(C35+C47+C52+C74)</f>
        <v>406483</v>
      </c>
      <c r="D76" s="5">
        <f>SUM(D54+D74)</f>
        <v>324169.11</v>
      </c>
      <c r="E76" s="8"/>
      <c r="F76" s="8"/>
    </row>
    <row r="77" spans="1:7" ht="15.75" thickBot="1"/>
    <row r="78" spans="1:7">
      <c r="D78" s="12"/>
    </row>
    <row r="79" spans="1:7">
      <c r="A79" t="s">
        <v>61</v>
      </c>
      <c r="C79" s="1">
        <f>C27-C76</f>
        <v>-483</v>
      </c>
      <c r="D79" s="1">
        <f>D27-D76</f>
        <v>99567.989999999991</v>
      </c>
    </row>
    <row r="81" spans="1:7">
      <c r="A81" t="s">
        <v>83</v>
      </c>
      <c r="D81" s="1">
        <v>90000</v>
      </c>
      <c r="G81" s="13" t="s">
        <v>78</v>
      </c>
    </row>
    <row r="82" spans="1:7">
      <c r="A82" t="s">
        <v>48</v>
      </c>
      <c r="D82" s="1">
        <v>9567.99</v>
      </c>
    </row>
    <row r="84" spans="1:7">
      <c r="A84" t="s">
        <v>84</v>
      </c>
      <c r="D84" s="1">
        <v>40000</v>
      </c>
      <c r="E84" s="14" t="s">
        <v>85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C16"/>
  <sheetViews>
    <sheetView workbookViewId="0">
      <selection activeCell="E17" sqref="E17"/>
    </sheetView>
  </sheetViews>
  <sheetFormatPr defaultRowHeight="15"/>
  <cols>
    <col min="2" max="2" width="18.85546875" customWidth="1"/>
    <col min="3" max="3" width="11.140625" style="1" bestFit="1" customWidth="1"/>
  </cols>
  <sheetData>
    <row r="3" spans="1:3">
      <c r="A3" t="s">
        <v>87</v>
      </c>
    </row>
    <row r="5" spans="1:3">
      <c r="A5" t="s">
        <v>86</v>
      </c>
    </row>
    <row r="6" spans="1:3">
      <c r="B6" t="s">
        <v>9</v>
      </c>
      <c r="C6" s="1">
        <v>40000</v>
      </c>
    </row>
    <row r="7" spans="1:3">
      <c r="B7" t="s">
        <v>10</v>
      </c>
      <c r="C7" s="1">
        <v>90000</v>
      </c>
    </row>
    <row r="8" spans="1:3">
      <c r="B8" t="s">
        <v>88</v>
      </c>
      <c r="C8" s="1">
        <v>9567.99</v>
      </c>
    </row>
    <row r="9" spans="1:3" s="3" customFormat="1">
      <c r="A9" s="3" t="s">
        <v>89</v>
      </c>
      <c r="C9" s="5">
        <f>SUM(C6:C8)</f>
        <v>139567.99</v>
      </c>
    </row>
    <row r="11" spans="1:3">
      <c r="A11" t="s">
        <v>90</v>
      </c>
    </row>
    <row r="12" spans="1:3">
      <c r="B12" t="s">
        <v>91</v>
      </c>
      <c r="C12" s="1">
        <v>90000</v>
      </c>
    </row>
    <row r="14" spans="1:3" s="15" customFormat="1">
      <c r="A14" s="15" t="s">
        <v>92</v>
      </c>
      <c r="C14" s="16">
        <v>49567.99</v>
      </c>
    </row>
    <row r="16" spans="1:3" s="3" customFormat="1">
      <c r="A16" s="3" t="s">
        <v>93</v>
      </c>
      <c r="C16" s="5">
        <v>139567.99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Zeek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jgkaiser</dc:creator>
  <cp:lastModifiedBy>Charles Green</cp:lastModifiedBy>
  <dcterms:created xsi:type="dcterms:W3CDTF">2011-06-28T00:21:24Z</dcterms:created>
  <dcterms:modified xsi:type="dcterms:W3CDTF">2011-07-25T19:41:06Z</dcterms:modified>
</cp:coreProperties>
</file>