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40" yWindow="240" windowWidth="25360" windowHeight="18780" tabRatio="500"/>
  </bookViews>
  <sheets>
    <sheet name="by Month (2)" sheetId="1" r:id="rId1"/>
  </sheets>
  <definedNames>
    <definedName name="_xlnm._FilterDatabase" localSheetId="0" hidden="1">'by Month (2)'!$I$4:$N$48</definedName>
    <definedName name="_xlnm.Print_Titles" localSheetId="0">'by Month (2)'!$A:$H,'by Month (2)'!$4:$4</definedName>
    <definedName name="QB_BASIS_4" localSheetId="0" hidden="1">'by Month (2)'!$N$3</definedName>
    <definedName name="QB_COLUMN_2921" localSheetId="0" hidden="1">'by Month (2)'!$I$4</definedName>
    <definedName name="QB_COLUMN_2922" localSheetId="0" hidden="1">'by Month (2)'!$J$4</definedName>
    <definedName name="QB_COLUMN_2923" localSheetId="0" hidden="1">'by Month (2)'!$K$4</definedName>
    <definedName name="QB_COLUMN_2924" localSheetId="0" hidden="1">'by Month (2)'!$L$4</definedName>
    <definedName name="QB_COLUMN_2925" localSheetId="0" hidden="1">'by Month (2)'!$M$4</definedName>
    <definedName name="QB_COLUMN_2930" localSheetId="0" hidden="1">'by Month (2)'!$N$4</definedName>
    <definedName name="QB_COMPANY_0" localSheetId="0" hidden="1">'by Month (2)'!$A$1</definedName>
    <definedName name="QB_DATA_0" localSheetId="0" hidden="1">'by Month (2)'!$10:$10,'by Month (2)'!$11:$11,'by Month (2)'!$17:$17,'by Month (2)'!$18:$18,'by Month (2)'!$19:$19,'by Month (2)'!$20:$20,'by Month (2)'!$29:$29,'by Month (2)'!$30:$30,'by Month (2)'!$31:$31,'by Month (2)'!$32:$32,'by Month (2)'!$33:$33,'by Month (2)'!$34:$34,'by Month (2)'!$35:$35,'by Month (2)'!$36:$36,'by Month (2)'!$37:$37,'by Month (2)'!$38:$38</definedName>
    <definedName name="QB_DATA_1" localSheetId="0" hidden="1">'by Month (2)'!$39:$39,'by Month (2)'!$40:$40,'by Month (2)'!$41:$41,'by Month (2)'!$42:$42,'by Month (2)'!$43:$43</definedName>
    <definedName name="QB_DATE_1" localSheetId="0" hidden="1">'by Month (2)'!$N$2</definedName>
    <definedName name="QB_FORMULA_0" localSheetId="0" hidden="1">'by Month (2)'!$N$10,'by Month (2)'!$N$11,'by Month (2)'!$I$12,'by Month (2)'!$J$12,'by Month (2)'!$K$12,'by Month (2)'!$L$12,'by Month (2)'!$M$12,'by Month (2)'!$N$12,'by Month (2)'!$I$13,'by Month (2)'!$J$13,'by Month (2)'!$K$13,'by Month (2)'!$L$13,'by Month (2)'!$M$13,'by Month (2)'!$N$13,'by Month (2)'!$N$17,'by Month (2)'!$N$18</definedName>
    <definedName name="QB_FORMULA_1" localSheetId="0" hidden="1">'by Month (2)'!$N$19,'by Month (2)'!$N$20,'by Month (2)'!$I$21,'by Month (2)'!$J$21,'by Month (2)'!$K$21,'by Month (2)'!$L$21,'by Month (2)'!$M$21,'by Month (2)'!$N$21,'by Month (2)'!$I$22,'by Month (2)'!$J$22,'by Month (2)'!$K$22,'by Month (2)'!$L$22,'by Month (2)'!$M$22,'by Month (2)'!$N$22,'by Month (2)'!$I$23,'by Month (2)'!$J$23</definedName>
    <definedName name="QB_FORMULA_2" localSheetId="0" hidden="1">'by Month (2)'!$K$23,'by Month (2)'!$L$23,'by Month (2)'!$M$23,'by Month (2)'!$N$23,'by Month (2)'!$I$24,'by Month (2)'!$J$24,'by Month (2)'!$K$24,'by Month (2)'!$L$24,'by Month (2)'!$M$24,'by Month (2)'!$N$24,'by Month (2)'!$I$25,'by Month (2)'!$J$25,'by Month (2)'!$K$25,'by Month (2)'!$L$25,'by Month (2)'!$M$25,'by Month (2)'!$N$25</definedName>
    <definedName name="QB_FORMULA_3" localSheetId="0" hidden="1">'by Month (2)'!$N$29,'by Month (2)'!$N$30,'by Month (2)'!$N$31,'by Month (2)'!$N$32,'by Month (2)'!$N$33,'by Month (2)'!$N$34,'by Month (2)'!$N$35,'by Month (2)'!$N$36,'by Month (2)'!$N$37,'by Month (2)'!$N$38,'by Month (2)'!$N$39,'by Month (2)'!$N$40,'by Month (2)'!$N$41,'by Month (2)'!$N$42,'by Month (2)'!$N$43,'by Month (2)'!$I$44</definedName>
    <definedName name="QB_FORMULA_4" localSheetId="0" hidden="1">'by Month (2)'!$J$44,'by Month (2)'!$K$44,'by Month (2)'!$L$44,'by Month (2)'!$M$44,'by Month (2)'!$N$44,'by Month (2)'!$I$45,'by Month (2)'!$J$45,'by Month (2)'!$K$45,'by Month (2)'!$L$45,'by Month (2)'!$M$45,'by Month (2)'!$N$45,'by Month (2)'!$I$46,'by Month (2)'!$J$46,'by Month (2)'!$K$46,'by Month (2)'!$L$46,'by Month (2)'!$M$46</definedName>
    <definedName name="QB_FORMULA_5" localSheetId="0" hidden="1">'by Month (2)'!$N$46,'by Month (2)'!$I$47,'by Month (2)'!$J$47,'by Month (2)'!$K$47,'by Month (2)'!$L$47,'by Month (2)'!$M$47,'by Month (2)'!$N$47,'by Month (2)'!$I$48,'by Month (2)'!$J$48,'by Month (2)'!$K$48,'by Month (2)'!$L$48,'by Month (2)'!$M$48,'by Month (2)'!$N$48</definedName>
    <definedName name="QB_ROW_1023040" localSheetId="0" hidden="1">'by Month (2)'!$E$8</definedName>
    <definedName name="QB_ROW_1023340" localSheetId="0" hidden="1">'by Month (2)'!$E$13</definedName>
    <definedName name="QB_ROW_1357050" localSheetId="0" hidden="1">'by Month (2)'!$F$9</definedName>
    <definedName name="QB_ROW_1357350" localSheetId="0" hidden="1">'by Month (2)'!$F$12</definedName>
    <definedName name="QB_ROW_1416050" localSheetId="0" hidden="1">'by Month (2)'!$F$15</definedName>
    <definedName name="QB_ROW_1416350" localSheetId="0" hidden="1">'by Month (2)'!$F$22</definedName>
    <definedName name="QB_ROW_1417270" localSheetId="0" hidden="1">'by Month (2)'!$H$20</definedName>
    <definedName name="QB_ROW_1438040" localSheetId="0" hidden="1">'by Month (2)'!$E$27</definedName>
    <definedName name="QB_ROW_1438340" localSheetId="0" hidden="1">'by Month (2)'!$E$45</definedName>
    <definedName name="QB_ROW_1439050" localSheetId="0" hidden="1">'by Month (2)'!$F$28</definedName>
    <definedName name="QB_ROW_1439350" localSheetId="0" hidden="1">'by Month (2)'!$F$44</definedName>
    <definedName name="QB_ROW_1440260" localSheetId="0" hidden="1">'by Month (2)'!$G$30</definedName>
    <definedName name="QB_ROW_1441260" localSheetId="0" hidden="1">'by Month (2)'!$G$29</definedName>
    <definedName name="QB_ROW_1443260" localSheetId="0" hidden="1">'by Month (2)'!$G$31</definedName>
    <definedName name="QB_ROW_1446260" localSheetId="0" hidden="1">'by Month (2)'!$G$32</definedName>
    <definedName name="QB_ROW_1447260" localSheetId="0" hidden="1">'by Month (2)'!$G$33</definedName>
    <definedName name="QB_ROW_1449260" localSheetId="0" hidden="1">'by Month (2)'!$G$34</definedName>
    <definedName name="QB_ROW_1452260" localSheetId="0" hidden="1">'by Month (2)'!$G$38</definedName>
    <definedName name="QB_ROW_1453260" localSheetId="0" hidden="1">'by Month (2)'!$G$39</definedName>
    <definedName name="QB_ROW_1454260" localSheetId="0" hidden="1">'by Month (2)'!$G$40</definedName>
    <definedName name="QB_ROW_1520260" localSheetId="0" hidden="1">'by Month (2)'!$G$36</definedName>
    <definedName name="QB_ROW_1521260" localSheetId="0" hidden="1">'by Month (2)'!$G$43</definedName>
    <definedName name="QB_ROW_1523260" localSheetId="0" hidden="1">'by Month (2)'!$G$35</definedName>
    <definedName name="QB_ROW_1524260" localSheetId="0" hidden="1">'by Month (2)'!$G$41</definedName>
    <definedName name="QB_ROW_1525260" localSheetId="0" hidden="1">'by Month (2)'!$G$37</definedName>
    <definedName name="QB_ROW_1526260" localSheetId="0" hidden="1">'by Month (2)'!$G$42</definedName>
    <definedName name="QB_ROW_1656260" localSheetId="0" hidden="1">'by Month (2)'!$G$11</definedName>
    <definedName name="QB_ROW_1669270" localSheetId="0" hidden="1">'by Month (2)'!$H$19</definedName>
    <definedName name="QB_ROW_1693270" localSheetId="0" hidden="1">'by Month (2)'!$H$18</definedName>
    <definedName name="QB_ROW_1694270" localSheetId="0" hidden="1">'by Month (2)'!$H$17</definedName>
    <definedName name="QB_ROW_1758060" localSheetId="0" hidden="1">'by Month (2)'!$G$16</definedName>
    <definedName name="QB_ROW_1758360" localSheetId="0" hidden="1">'by Month (2)'!$G$21</definedName>
    <definedName name="QB_ROW_1784040" localSheetId="0" hidden="1">'by Month (2)'!$E$14</definedName>
    <definedName name="QB_ROW_1784340" localSheetId="0" hidden="1">'by Month (2)'!$E$23</definedName>
    <definedName name="QB_ROW_18301" localSheetId="0" hidden="1">'by Month (2)'!$A$48</definedName>
    <definedName name="QB_ROW_19011" localSheetId="0" hidden="1">'by Month (2)'!$B$6</definedName>
    <definedName name="QB_ROW_19311" localSheetId="0" hidden="1">'by Month (2)'!$B$47</definedName>
    <definedName name="QB_ROW_20031" localSheetId="0" hidden="1">'by Month (2)'!$D$7</definedName>
    <definedName name="QB_ROW_20331" localSheetId="0" hidden="1">'by Month (2)'!$D$24</definedName>
    <definedName name="QB_ROW_21031" localSheetId="0" hidden="1">'by Month (2)'!$D$26</definedName>
    <definedName name="QB_ROW_21331" localSheetId="0" hidden="1">'by Month (2)'!$D$46</definedName>
    <definedName name="QB_ROW_301260" localSheetId="0" hidden="1">'by Month (2)'!$G$10</definedName>
    <definedName name="QB_ROW_86321" localSheetId="0" hidden="1">'by Month (2)'!$C$25</definedName>
    <definedName name="QB_SUBTITLE_3" localSheetId="0" hidden="1">'by Month (2)'!$A$3</definedName>
    <definedName name="QB_TIME_5" localSheetId="0" hidden="1">'by Month (2)'!$N$1</definedName>
    <definedName name="QB_TITLE_2" localSheetId="0" hidden="1">'by Month (2)'!$A$2</definedName>
    <definedName name="QBCANSUPPORTUPDATE" localSheetId="0">TRUE</definedName>
    <definedName name="QBCOMPANYFILENAME" localSheetId="0">"K:\Mother Jones\Mother Jones Magazine.QBW"</definedName>
    <definedName name="QBENDDATE" localSheetId="0">20160531</definedName>
    <definedName name="QBHEADERSONSCREEN" localSheetId="0">TRUE</definedName>
    <definedName name="QBMETADATASIZE" localSheetId="0">6016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6</definedName>
    <definedName name="QBREPORTCOMPANYID" localSheetId="0">"96b601a6fbb74051bb3b9684992437e6"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8</definedName>
    <definedName name="QBSTARTDATE" localSheetId="0">20160101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0" i="1" l="1"/>
  <c r="N11" i="1"/>
  <c r="I12" i="1"/>
  <c r="I13" i="1"/>
  <c r="I21" i="1"/>
  <c r="I22" i="1"/>
  <c r="I23" i="1"/>
  <c r="I24" i="1"/>
  <c r="I25" i="1"/>
  <c r="I44" i="1"/>
  <c r="I45" i="1"/>
  <c r="I46" i="1"/>
  <c r="I47" i="1"/>
  <c r="I48" i="1"/>
  <c r="I50" i="1"/>
  <c r="J5" i="1"/>
  <c r="J12" i="1"/>
  <c r="J13" i="1"/>
  <c r="J21" i="1"/>
  <c r="J22" i="1"/>
  <c r="J23" i="1"/>
  <c r="J24" i="1"/>
  <c r="J25" i="1"/>
  <c r="J44" i="1"/>
  <c r="J45" i="1"/>
  <c r="J46" i="1"/>
  <c r="J47" i="1"/>
  <c r="J48" i="1"/>
  <c r="J50" i="1"/>
  <c r="K5" i="1"/>
  <c r="K12" i="1"/>
  <c r="K13" i="1"/>
  <c r="K21" i="1"/>
  <c r="K22" i="1"/>
  <c r="K23" i="1"/>
  <c r="K24" i="1"/>
  <c r="K25" i="1"/>
  <c r="K44" i="1"/>
  <c r="K45" i="1"/>
  <c r="K46" i="1"/>
  <c r="K47" i="1"/>
  <c r="K48" i="1"/>
  <c r="K50" i="1"/>
  <c r="L5" i="1"/>
  <c r="L12" i="1"/>
  <c r="L13" i="1"/>
  <c r="L21" i="1"/>
  <c r="L22" i="1"/>
  <c r="L23" i="1"/>
  <c r="L24" i="1"/>
  <c r="L25" i="1"/>
  <c r="L44" i="1"/>
  <c r="L45" i="1"/>
  <c r="L46" i="1"/>
  <c r="L47" i="1"/>
  <c r="L48" i="1"/>
  <c r="L50" i="1"/>
  <c r="M5" i="1"/>
  <c r="M12" i="1"/>
  <c r="N12" i="1"/>
  <c r="M13" i="1"/>
  <c r="N13" i="1"/>
  <c r="N17" i="1"/>
  <c r="N18" i="1"/>
  <c r="N19" i="1"/>
  <c r="N20" i="1"/>
  <c r="M21" i="1"/>
  <c r="N21" i="1"/>
  <c r="M22" i="1"/>
  <c r="N22" i="1"/>
  <c r="M23" i="1"/>
  <c r="N23" i="1"/>
  <c r="M24" i="1"/>
  <c r="N24" i="1"/>
  <c r="M25" i="1"/>
  <c r="N25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M44" i="1"/>
  <c r="N44" i="1"/>
  <c r="M45" i="1"/>
  <c r="N45" i="1"/>
  <c r="M46" i="1"/>
  <c r="N46" i="1"/>
  <c r="M47" i="1"/>
  <c r="N47" i="1"/>
  <c r="M48" i="1"/>
  <c r="N48" i="1"/>
  <c r="M50" i="1"/>
</calcChain>
</file>

<file path=xl/sharedStrings.xml><?xml version="1.0" encoding="utf-8"?>
<sst xmlns="http://schemas.openxmlformats.org/spreadsheetml/2006/main" count="55" uniqueCount="55">
  <si>
    <t xml:space="preserve">Ending Balance </t>
  </si>
  <si>
    <t>Net Income</t>
  </si>
  <si>
    <t>Net Ordinary Income</t>
  </si>
  <si>
    <t>Total Expense</t>
  </si>
  <si>
    <t>Total 7402 · Total TMC Project Expense</t>
  </si>
  <si>
    <t>1715779 · TMC Event</t>
  </si>
  <si>
    <t>1715714 · TMC Member Capacity Building</t>
  </si>
  <si>
    <t>1715775 · TMC Registration Fees</t>
  </si>
  <si>
    <t>1715774 · TMC Meals/Entertainment</t>
  </si>
  <si>
    <t>1715773 · TMC Travel</t>
  </si>
  <si>
    <t>1715772 · TMC Postage</t>
  </si>
  <si>
    <t>1715769 · TMC Bank/Credit Fees</t>
  </si>
  <si>
    <t>1715767 · TMC Office Supplies</t>
  </si>
  <si>
    <t>1715766 · TMC Software licensing</t>
  </si>
  <si>
    <t>1715760 · TMC Conference/seminars</t>
  </si>
  <si>
    <t>1715751 · TMC Contractor Reimbursement</t>
  </si>
  <si>
    <t>1715750 · TMC Contractor</t>
  </si>
  <si>
    <t>1715709 · TMC Website Fees</t>
  </si>
  <si>
    <t>1715702 · TMC Personnel</t>
  </si>
  <si>
    <t>1715701 · TMC Sponsorship Fee</t>
  </si>
  <si>
    <t>7402 · Total TMC Project Expense</t>
  </si>
  <si>
    <t>7400 · Total Sponsored Projects</t>
  </si>
  <si>
    <t>Expense</t>
  </si>
  <si>
    <t>Gross Profit</t>
  </si>
  <si>
    <t>Total Income</t>
  </si>
  <si>
    <t>Total 7900 · FSP Income</t>
  </si>
  <si>
    <t>Total 71 · Total TMC Income</t>
  </si>
  <si>
    <t>Total 710 · TMC Earned Income</t>
  </si>
  <si>
    <t>1714108 · TMC Membership Dues Income</t>
  </si>
  <si>
    <t>1714105 · TMC Services Income</t>
  </si>
  <si>
    <t>1714106 · TMC Conference Registration</t>
  </si>
  <si>
    <t>1714107 · TMC Sponsorship Income</t>
  </si>
  <si>
    <t>710 · TMC Earned Income</t>
  </si>
  <si>
    <t>71 · Total TMC Income</t>
  </si>
  <si>
    <t>7900 · FSP Income</t>
  </si>
  <si>
    <t>Total 10 · Total Dev Income</t>
  </si>
  <si>
    <t>Total 101 · Total Major Gift</t>
  </si>
  <si>
    <t>1104303 · Dev Temp Restr Inc Fdtn</t>
  </si>
  <si>
    <t>1104207 · Dev Foundation REL Temp Restr</t>
  </si>
  <si>
    <t>101 · Total Major Gift</t>
  </si>
  <si>
    <t>10 · Total Dev Income</t>
  </si>
  <si>
    <t>Income</t>
  </si>
  <si>
    <t>Ordinary Income/Expense</t>
  </si>
  <si>
    <t xml:space="preserve">Beginning Balance </t>
  </si>
  <si>
    <t>TOTAL</t>
  </si>
  <si>
    <t>May 16</t>
  </si>
  <si>
    <t>Apr 16</t>
  </si>
  <si>
    <t>Mar 16</t>
  </si>
  <si>
    <t>Feb 16</t>
  </si>
  <si>
    <t>Jan 16</t>
  </si>
  <si>
    <t>January through May 2016</t>
  </si>
  <si>
    <t>TMC</t>
  </si>
  <si>
    <t>12:52 PM</t>
  </si>
  <si>
    <t>Mother Jones Magazine</t>
  </si>
  <si>
    <t>Total 7400 · Total TMC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</si>
</sst>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;\-#,##0.00"/>
    <numFmt numFmtId="166" formatCode="&quot;$&quot;#,##0.00"/>
    <numFmt numFmtId="167" formatCode="mm/dd/yyyy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Arial"/>
      <family val="2"/>
    </font>
    <font>
      <sz val="8"/>
      <color rgb="FF000080"/>
      <name val="Arial"/>
      <family val="2"/>
    </font>
    <font>
      <b/>
      <sz val="10"/>
      <color rgb="FF000080"/>
      <name val="Arial"/>
      <family val="2"/>
    </font>
    <font>
      <b/>
      <sz val="14"/>
      <color rgb="FF000080"/>
      <name val="Arial"/>
      <family val="2"/>
    </font>
    <font>
      <b/>
      <sz val="12"/>
      <color rgb="FF00008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25">
    <xf numFmtId="0" fontId="0" fillId="0" borderId="0" xfId="0"/>
    <xf numFmtId="0" fontId="0" fillId="0" borderId="0" xfId="0" applyNumberFormat="1"/>
    <xf numFmtId="0" fontId="1" fillId="0" borderId="0" xfId="0" applyNumberFormat="1" applyFont="1"/>
    <xf numFmtId="0" fontId="2" fillId="0" borderId="0" xfId="0" applyFon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164" fontId="4" fillId="0" borderId="0" xfId="0" applyNumberFormat="1" applyFont="1"/>
    <xf numFmtId="49" fontId="3" fillId="0" borderId="0" xfId="0" applyNumberFormat="1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/>
    <xf numFmtId="49" fontId="1" fillId="0" borderId="0" xfId="0" applyNumberFormat="1" applyFont="1"/>
    <xf numFmtId="165" fontId="5" fillId="0" borderId="2" xfId="0" applyNumberFormat="1" applyFont="1" applyBorder="1"/>
    <xf numFmtId="165" fontId="5" fillId="0" borderId="0" xfId="0" applyNumberFormat="1" applyFont="1" applyBorder="1"/>
    <xf numFmtId="165" fontId="5" fillId="0" borderId="0" xfId="0" applyNumberFormat="1" applyFont="1"/>
    <xf numFmtId="165" fontId="5" fillId="0" borderId="3" xfId="0" applyNumberFormat="1" applyFont="1" applyBorder="1"/>
    <xf numFmtId="166" fontId="4" fillId="0" borderId="0" xfId="0" applyNumberFormat="1" applyFont="1"/>
    <xf numFmtId="0" fontId="0" fillId="0" borderId="0" xfId="0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right"/>
    </xf>
    <xf numFmtId="49" fontId="0" fillId="0" borderId="0" xfId="0" applyNumberFormat="1"/>
    <xf numFmtId="49" fontId="1" fillId="0" borderId="0" xfId="0" applyNumberFormat="1" applyFont="1" applyAlignment="1">
      <alignment horizontal="centerContinuous"/>
    </xf>
    <xf numFmtId="49" fontId="7" fillId="0" borderId="0" xfId="0" applyNumberFormat="1" applyFont="1" applyAlignment="1">
      <alignment horizontal="centerContinuous"/>
    </xf>
    <xf numFmtId="167" fontId="6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centerContinuous"/>
    </xf>
    <xf numFmtId="49" fontId="9" fillId="0" borderId="0" xfId="0" applyNumberFormat="1" applyFont="1" applyAlignment="1">
      <alignment horizontal="centerContinuous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63500</xdr:colOff>
          <xdr:row>1</xdr:row>
          <xdr:rowOff>25400</xdr:rowOff>
        </xdr:to>
        <xdr:sp macro="" textlink="">
          <xdr:nvSpPr>
            <xdr:cNvPr id="2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63500</xdr:colOff>
          <xdr:row>1</xdr:row>
          <xdr:rowOff>25400</xdr:rowOff>
        </xdr:to>
        <xdr:sp macro="" textlink="">
          <xdr:nvSpPr>
            <xdr:cNvPr id="3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0"/>
  <sheetViews>
    <sheetView tabSelected="1" workbookViewId="0">
      <pane xSplit="8" ySplit="4" topLeftCell="I37" activePane="bottomRight" state="frozenSplit"/>
      <selection pane="topRight" activeCell="I1" sqref="I1"/>
      <selection pane="bottomLeft" activeCell="A5" sqref="A5"/>
      <selection pane="bottomRight" activeCell="O62" sqref="O62"/>
    </sheetView>
  </sheetViews>
  <sheetFormatPr baseColWidth="10" defaultColWidth="8.83203125" defaultRowHeight="14" outlineLevelRow="4" outlineLevelCol="1" x14ac:dyDescent="0"/>
  <cols>
    <col min="1" max="4" width="1.6640625" style="2" customWidth="1"/>
    <col min="5" max="7" width="3" style="2" customWidth="1"/>
    <col min="8" max="8" width="43.6640625" style="2" customWidth="1"/>
    <col min="9" max="9" width="11.6640625" style="1" bestFit="1" customWidth="1" outlineLevel="1"/>
    <col min="10" max="13" width="13.33203125" style="1" bestFit="1" customWidth="1" outlineLevel="1"/>
    <col min="14" max="14" width="14.6640625" style="1" bestFit="1" customWidth="1"/>
  </cols>
  <sheetData>
    <row r="1" spans="1:14" ht="15">
      <c r="A1" s="24" t="s">
        <v>53</v>
      </c>
      <c r="B1" s="20"/>
      <c r="C1" s="20"/>
      <c r="D1" s="20"/>
      <c r="E1" s="20"/>
      <c r="F1" s="20"/>
      <c r="G1" s="20"/>
      <c r="H1" s="20"/>
      <c r="I1" s="19"/>
      <c r="J1" s="19"/>
      <c r="K1" s="19"/>
      <c r="L1" s="19"/>
      <c r="M1" s="19"/>
      <c r="N1" s="18" t="s">
        <v>52</v>
      </c>
    </row>
    <row r="2" spans="1:14" ht="17">
      <c r="A2" s="23" t="s">
        <v>51</v>
      </c>
      <c r="B2" s="20"/>
      <c r="C2" s="20"/>
      <c r="D2" s="20"/>
      <c r="E2" s="20"/>
      <c r="F2" s="20"/>
      <c r="G2" s="20"/>
      <c r="H2" s="20"/>
      <c r="I2" s="19"/>
      <c r="J2" s="19"/>
      <c r="K2" s="19"/>
      <c r="L2" s="19"/>
      <c r="M2" s="19"/>
      <c r="N2" s="22">
        <v>42552</v>
      </c>
    </row>
    <row r="3" spans="1:14">
      <c r="A3" s="21" t="s">
        <v>50</v>
      </c>
      <c r="B3" s="20"/>
      <c r="C3" s="20"/>
      <c r="D3" s="20"/>
      <c r="E3" s="20"/>
      <c r="F3" s="20"/>
      <c r="G3" s="20"/>
      <c r="H3" s="20"/>
      <c r="I3" s="19"/>
      <c r="J3" s="19"/>
      <c r="K3" s="19"/>
      <c r="L3" s="19"/>
      <c r="M3" s="19"/>
      <c r="N3" s="18"/>
    </row>
    <row r="4" spans="1:14" s="15" customFormat="1" ht="15" thickBot="1">
      <c r="A4" s="17"/>
      <c r="B4" s="17"/>
      <c r="C4" s="17"/>
      <c r="D4" s="17"/>
      <c r="E4" s="17"/>
      <c r="F4" s="17"/>
      <c r="G4" s="17"/>
      <c r="H4" s="17"/>
      <c r="I4" s="16" t="s">
        <v>49</v>
      </c>
      <c r="J4" s="16" t="s">
        <v>48</v>
      </c>
      <c r="K4" s="16" t="s">
        <v>47</v>
      </c>
      <c r="L4" s="16" t="s">
        <v>46</v>
      </c>
      <c r="M4" s="16" t="s">
        <v>45</v>
      </c>
      <c r="N4" s="16" t="s">
        <v>44</v>
      </c>
    </row>
    <row r="5" spans="1:14" s="3" customFormat="1" ht="15" thickTop="1">
      <c r="A5" s="6"/>
      <c r="B5" s="6"/>
      <c r="C5" s="6"/>
      <c r="D5" s="6"/>
      <c r="E5" s="6"/>
      <c r="F5" s="6"/>
      <c r="G5" s="6"/>
      <c r="H5" s="6" t="s">
        <v>43</v>
      </c>
      <c r="I5" s="14">
        <v>84822.879999999946</v>
      </c>
      <c r="J5" s="5">
        <f>I50</f>
        <v>163873.79999999993</v>
      </c>
      <c r="K5" s="5">
        <f>J50</f>
        <v>133003.71999999991</v>
      </c>
      <c r="L5" s="5">
        <f>K50</f>
        <v>138341.38999999993</v>
      </c>
      <c r="M5" s="5">
        <f>L50</f>
        <v>137484.49999999991</v>
      </c>
      <c r="N5" s="4"/>
    </row>
    <row r="6" spans="1:14">
      <c r="A6" s="9"/>
      <c r="B6" s="9" t="s">
        <v>42</v>
      </c>
      <c r="C6" s="9"/>
      <c r="D6" s="9"/>
      <c r="E6" s="9"/>
      <c r="F6" s="9"/>
      <c r="G6" s="9"/>
      <c r="H6" s="9"/>
      <c r="I6" s="12"/>
      <c r="J6" s="12"/>
      <c r="K6" s="12"/>
      <c r="L6" s="12"/>
      <c r="M6" s="12"/>
      <c r="N6" s="12"/>
    </row>
    <row r="7" spans="1:14" outlineLevel="1">
      <c r="A7" s="9"/>
      <c r="B7" s="9"/>
      <c r="C7" s="9"/>
      <c r="D7" s="9" t="s">
        <v>41</v>
      </c>
      <c r="E7" s="9"/>
      <c r="F7" s="9"/>
      <c r="G7" s="9"/>
      <c r="H7" s="9"/>
      <c r="I7" s="12"/>
      <c r="J7" s="12"/>
      <c r="K7" s="12"/>
      <c r="L7" s="12"/>
      <c r="M7" s="12"/>
      <c r="N7" s="12"/>
    </row>
    <row r="8" spans="1:14" ht="15" outlineLevel="2" thickBot="1">
      <c r="A8" s="9"/>
      <c r="B8" s="9"/>
      <c r="C8" s="9"/>
      <c r="D8" s="9"/>
      <c r="E8" s="9" t="s">
        <v>40</v>
      </c>
      <c r="F8" s="9"/>
      <c r="G8" s="9"/>
      <c r="H8" s="9"/>
      <c r="I8" s="12"/>
      <c r="J8" s="12"/>
      <c r="K8" s="12"/>
      <c r="L8" s="12"/>
      <c r="M8" s="12"/>
      <c r="N8" s="12"/>
    </row>
    <row r="9" spans="1:14" outlineLevel="3">
      <c r="A9" s="9"/>
      <c r="B9" s="9"/>
      <c r="C9" s="9"/>
      <c r="D9" s="9"/>
      <c r="E9" s="9"/>
      <c r="F9" s="9" t="s">
        <v>39</v>
      </c>
      <c r="G9" s="9"/>
      <c r="H9" s="9"/>
      <c r="I9" s="12"/>
      <c r="J9" s="12"/>
      <c r="K9" s="12"/>
      <c r="L9" s="12"/>
      <c r="M9" s="12"/>
      <c r="N9" s="12"/>
    </row>
    <row r="10" spans="1:14" outlineLevel="3">
      <c r="A10" s="9"/>
      <c r="B10" s="9"/>
      <c r="C10" s="9"/>
      <c r="D10" s="9"/>
      <c r="E10" s="9"/>
      <c r="F10" s="9"/>
      <c r="G10" s="9" t="s">
        <v>38</v>
      </c>
      <c r="H10" s="9"/>
      <c r="I10" s="12">
        <v>20949</v>
      </c>
      <c r="J10" s="12">
        <v>30870</v>
      </c>
      <c r="K10" s="12">
        <v>0</v>
      </c>
      <c r="L10" s="12">
        <v>4119</v>
      </c>
      <c r="M10" s="12">
        <v>13830</v>
      </c>
      <c r="N10" s="12">
        <f>ROUND(SUM(I10:M10),5)</f>
        <v>69768</v>
      </c>
    </row>
    <row r="11" spans="1:14" ht="15" outlineLevel="3" thickBot="1">
      <c r="A11" s="9"/>
      <c r="B11" s="9"/>
      <c r="C11" s="9"/>
      <c r="D11" s="9"/>
      <c r="E11" s="9"/>
      <c r="F11" s="9"/>
      <c r="G11" s="9" t="s">
        <v>37</v>
      </c>
      <c r="H11" s="9"/>
      <c r="I11" s="11">
        <v>79051</v>
      </c>
      <c r="J11" s="11">
        <v>-30870</v>
      </c>
      <c r="K11" s="11">
        <v>0</v>
      </c>
      <c r="L11" s="11">
        <v>4481</v>
      </c>
      <c r="M11" s="11">
        <v>-3830</v>
      </c>
      <c r="N11" s="11">
        <f>ROUND(SUM(I11:M11),5)</f>
        <v>48832</v>
      </c>
    </row>
    <row r="12" spans="1:14" ht="15" outlineLevel="2" thickBot="1">
      <c r="A12" s="9"/>
      <c r="B12" s="9"/>
      <c r="C12" s="9"/>
      <c r="D12" s="9"/>
      <c r="E12" s="9"/>
      <c r="F12" s="9" t="s">
        <v>36</v>
      </c>
      <c r="G12" s="9"/>
      <c r="H12" s="9"/>
      <c r="I12" s="13">
        <f>ROUND(SUM(I9:I11),5)</f>
        <v>100000</v>
      </c>
      <c r="J12" s="13">
        <f>ROUND(SUM(J9:J11),5)</f>
        <v>0</v>
      </c>
      <c r="K12" s="13">
        <f>ROUND(SUM(K9:K11),5)</f>
        <v>0</v>
      </c>
      <c r="L12" s="13">
        <f>ROUND(SUM(L9:L11),5)</f>
        <v>8600</v>
      </c>
      <c r="M12" s="13">
        <f>ROUND(SUM(M9:M11),5)</f>
        <v>10000</v>
      </c>
      <c r="N12" s="13">
        <f>ROUND(SUM(I12:M12),5)</f>
        <v>118600</v>
      </c>
    </row>
    <row r="13" spans="1:14" outlineLevel="1">
      <c r="A13" s="9"/>
      <c r="B13" s="9"/>
      <c r="C13" s="9"/>
      <c r="D13" s="9"/>
      <c r="E13" s="9" t="s">
        <v>35</v>
      </c>
      <c r="F13" s="9"/>
      <c r="G13" s="9"/>
      <c r="H13" s="9"/>
      <c r="I13" s="12">
        <f>ROUND(I8+I12,5)</f>
        <v>100000</v>
      </c>
      <c r="J13" s="12">
        <f>ROUND(J8+J12,5)</f>
        <v>0</v>
      </c>
      <c r="K13" s="12">
        <f>ROUND(K8+K12,5)</f>
        <v>0</v>
      </c>
      <c r="L13" s="12">
        <f>ROUND(L8+L12,5)</f>
        <v>8600</v>
      </c>
      <c r="M13" s="12">
        <f>ROUND(M8+M12,5)</f>
        <v>10000</v>
      </c>
      <c r="N13" s="12">
        <f>ROUND(SUM(I13:M13),5)</f>
        <v>118600</v>
      </c>
    </row>
    <row r="14" spans="1:14" outlineLevel="2">
      <c r="A14" s="9"/>
      <c r="B14" s="9"/>
      <c r="C14" s="9"/>
      <c r="D14" s="9"/>
      <c r="E14" s="9" t="s">
        <v>34</v>
      </c>
      <c r="F14" s="9"/>
      <c r="G14" s="9"/>
      <c r="H14" s="9"/>
      <c r="I14" s="12"/>
      <c r="J14" s="12"/>
      <c r="K14" s="12"/>
      <c r="L14" s="12"/>
      <c r="M14" s="12"/>
      <c r="N14" s="12"/>
    </row>
    <row r="15" spans="1:14" outlineLevel="3">
      <c r="A15" s="9"/>
      <c r="B15" s="9"/>
      <c r="C15" s="9"/>
      <c r="D15" s="9"/>
      <c r="E15" s="9"/>
      <c r="F15" s="9" t="s">
        <v>33</v>
      </c>
      <c r="G15" s="9"/>
      <c r="H15" s="9"/>
      <c r="I15" s="12"/>
      <c r="J15" s="12"/>
      <c r="K15" s="12"/>
      <c r="L15" s="12"/>
      <c r="M15" s="12"/>
      <c r="N15" s="12"/>
    </row>
    <row r="16" spans="1:14" outlineLevel="4">
      <c r="A16" s="9"/>
      <c r="B16" s="9"/>
      <c r="C16" s="9"/>
      <c r="D16" s="9"/>
      <c r="E16" s="9"/>
      <c r="F16" s="9"/>
      <c r="G16" s="9" t="s">
        <v>32</v>
      </c>
      <c r="H16" s="9"/>
      <c r="I16" s="12"/>
      <c r="J16" s="12"/>
      <c r="K16" s="12"/>
      <c r="L16" s="12"/>
      <c r="M16" s="12"/>
      <c r="N16" s="12"/>
    </row>
    <row r="17" spans="1:14" outlineLevel="4">
      <c r="A17" s="9"/>
      <c r="B17" s="9"/>
      <c r="C17" s="9"/>
      <c r="D17" s="9"/>
      <c r="E17" s="9"/>
      <c r="F17" s="9"/>
      <c r="G17" s="9"/>
      <c r="H17" s="9" t="s">
        <v>31</v>
      </c>
      <c r="I17" s="12">
        <v>0</v>
      </c>
      <c r="J17" s="12">
        <v>0</v>
      </c>
      <c r="K17" s="12">
        <v>7500</v>
      </c>
      <c r="L17" s="12">
        <v>0</v>
      </c>
      <c r="M17" s="12">
        <v>0</v>
      </c>
      <c r="N17" s="12">
        <f>ROUND(SUM(I17:M17),5)</f>
        <v>7500</v>
      </c>
    </row>
    <row r="18" spans="1:14" outlineLevel="4">
      <c r="A18" s="9"/>
      <c r="B18" s="9"/>
      <c r="C18" s="9"/>
      <c r="D18" s="9"/>
      <c r="E18" s="9"/>
      <c r="F18" s="9"/>
      <c r="G18" s="9"/>
      <c r="H18" s="9" t="s">
        <v>30</v>
      </c>
      <c r="I18" s="12">
        <v>1647.04</v>
      </c>
      <c r="J18" s="12">
        <v>3440.98</v>
      </c>
      <c r="K18" s="12">
        <v>4604.07</v>
      </c>
      <c r="L18" s="12">
        <v>0</v>
      </c>
      <c r="M18" s="12">
        <v>0</v>
      </c>
      <c r="N18" s="12">
        <f>ROUND(SUM(I18:M18),5)</f>
        <v>9692.09</v>
      </c>
    </row>
    <row r="19" spans="1:14" outlineLevel="4">
      <c r="A19" s="9"/>
      <c r="B19" s="9"/>
      <c r="C19" s="9"/>
      <c r="D19" s="9"/>
      <c r="E19" s="9"/>
      <c r="F19" s="9"/>
      <c r="G19" s="9"/>
      <c r="H19" s="9" t="s">
        <v>29</v>
      </c>
      <c r="I19" s="12">
        <v>286</v>
      </c>
      <c r="J19" s="12">
        <v>3830</v>
      </c>
      <c r="K19" s="12">
        <v>0</v>
      </c>
      <c r="L19" s="12">
        <v>600</v>
      </c>
      <c r="M19" s="12">
        <v>500</v>
      </c>
      <c r="N19" s="12">
        <f>ROUND(SUM(I19:M19),5)</f>
        <v>5216</v>
      </c>
    </row>
    <row r="20" spans="1:14" ht="15" outlineLevel="4" thickBot="1">
      <c r="A20" s="9"/>
      <c r="B20" s="9"/>
      <c r="C20" s="9"/>
      <c r="D20" s="9"/>
      <c r="E20" s="9"/>
      <c r="F20" s="9"/>
      <c r="G20" s="9"/>
      <c r="H20" s="9" t="s">
        <v>28</v>
      </c>
      <c r="I20" s="11">
        <v>6325</v>
      </c>
      <c r="J20" s="11">
        <v>1825</v>
      </c>
      <c r="K20" s="11">
        <v>1125</v>
      </c>
      <c r="L20" s="11">
        <v>1700</v>
      </c>
      <c r="M20" s="11">
        <v>0</v>
      </c>
      <c r="N20" s="11">
        <f>ROUND(SUM(I20:M20),5)</f>
        <v>10975</v>
      </c>
    </row>
    <row r="21" spans="1:14" ht="15" outlineLevel="3" thickBot="1">
      <c r="A21" s="9"/>
      <c r="B21" s="9"/>
      <c r="C21" s="9"/>
      <c r="D21" s="9"/>
      <c r="E21" s="9"/>
      <c r="F21" s="9"/>
      <c r="G21" s="9" t="s">
        <v>27</v>
      </c>
      <c r="H21" s="9"/>
      <c r="I21" s="10">
        <f>ROUND(SUM(I16:I20),5)</f>
        <v>8258.0400000000009</v>
      </c>
      <c r="J21" s="10">
        <f>ROUND(SUM(J16:J20),5)</f>
        <v>9095.98</v>
      </c>
      <c r="K21" s="10">
        <f>ROUND(SUM(K16:K20),5)</f>
        <v>13229.07</v>
      </c>
      <c r="L21" s="10">
        <f>ROUND(SUM(L16:L20),5)</f>
        <v>2300</v>
      </c>
      <c r="M21" s="10">
        <f>ROUND(SUM(M16:M20),5)</f>
        <v>500</v>
      </c>
      <c r="N21" s="10">
        <f>ROUND(SUM(I21:M21),5)</f>
        <v>33383.089999999997</v>
      </c>
    </row>
    <row r="22" spans="1:14" ht="15" outlineLevel="2" thickBot="1">
      <c r="A22" s="9"/>
      <c r="B22" s="9"/>
      <c r="C22" s="9"/>
      <c r="D22" s="9"/>
      <c r="E22" s="9"/>
      <c r="F22" s="9" t="s">
        <v>26</v>
      </c>
      <c r="G22" s="9"/>
      <c r="H22" s="9"/>
      <c r="I22" s="10">
        <f>ROUND(I15+I21,5)</f>
        <v>8258.0400000000009</v>
      </c>
      <c r="J22" s="10">
        <f>ROUND(J15+J21,5)</f>
        <v>9095.98</v>
      </c>
      <c r="K22" s="10">
        <f>ROUND(K15+K21,5)</f>
        <v>13229.07</v>
      </c>
      <c r="L22" s="10">
        <f>ROUND(L15+L21,5)</f>
        <v>2300</v>
      </c>
      <c r="M22" s="10">
        <f>ROUND(M15+M21,5)</f>
        <v>500</v>
      </c>
      <c r="N22" s="10">
        <f>ROUND(SUM(I22:M22),5)</f>
        <v>33383.089999999997</v>
      </c>
    </row>
    <row r="23" spans="1:14" ht="15" outlineLevel="1" thickBot="1">
      <c r="A23" s="9"/>
      <c r="B23" s="9"/>
      <c r="C23" s="9"/>
      <c r="D23" s="9"/>
      <c r="E23" s="9" t="s">
        <v>25</v>
      </c>
      <c r="F23" s="9"/>
      <c r="G23" s="9"/>
      <c r="H23" s="9"/>
      <c r="I23" s="10">
        <f>ROUND(I14+I22,5)</f>
        <v>8258.0400000000009</v>
      </c>
      <c r="J23" s="10">
        <f>ROUND(J14+J22,5)</f>
        <v>9095.98</v>
      </c>
      <c r="K23" s="10">
        <f>ROUND(K14+K22,5)</f>
        <v>13229.07</v>
      </c>
      <c r="L23" s="10">
        <f>ROUND(L14+L22,5)</f>
        <v>2300</v>
      </c>
      <c r="M23" s="10">
        <f>ROUND(M14+M22,5)</f>
        <v>500</v>
      </c>
      <c r="N23" s="10">
        <f>ROUND(SUM(I23:M23),5)</f>
        <v>33383.089999999997</v>
      </c>
    </row>
    <row r="24" spans="1:14" ht="15" thickBot="1">
      <c r="A24" s="9"/>
      <c r="B24" s="9"/>
      <c r="C24" s="9"/>
      <c r="D24" s="9" t="s">
        <v>24</v>
      </c>
      <c r="E24" s="9"/>
      <c r="F24" s="9"/>
      <c r="G24" s="9"/>
      <c r="H24" s="9"/>
      <c r="I24" s="13">
        <f>ROUND(I7+I13+I23,5)</f>
        <v>108258.04</v>
      </c>
      <c r="J24" s="13">
        <f>ROUND(J7+J13+J23,5)</f>
        <v>9095.98</v>
      </c>
      <c r="K24" s="13">
        <f>ROUND(K7+K13+K23,5)</f>
        <v>13229.07</v>
      </c>
      <c r="L24" s="13">
        <f>ROUND(L7+L13+L23,5)</f>
        <v>10900</v>
      </c>
      <c r="M24" s="13">
        <f>ROUND(M7+M13+M23,5)</f>
        <v>10500</v>
      </c>
      <c r="N24" s="13">
        <f>ROUND(SUM(I24:M24),5)</f>
        <v>151983.09</v>
      </c>
    </row>
    <row r="25" spans="1:14">
      <c r="A25" s="9"/>
      <c r="B25" s="9"/>
      <c r="C25" s="9" t="s">
        <v>23</v>
      </c>
      <c r="D25" s="9"/>
      <c r="E25" s="9"/>
      <c r="F25" s="9"/>
      <c r="G25" s="9"/>
      <c r="H25" s="9"/>
      <c r="I25" s="12">
        <f>I24</f>
        <v>108258.04</v>
      </c>
      <c r="J25" s="12">
        <f>J24</f>
        <v>9095.98</v>
      </c>
      <c r="K25" s="12">
        <f>K24</f>
        <v>13229.07</v>
      </c>
      <c r="L25" s="12">
        <f>L24</f>
        <v>10900</v>
      </c>
      <c r="M25" s="12">
        <f>M24</f>
        <v>10500</v>
      </c>
      <c r="N25" s="12">
        <f>ROUND(SUM(I25:M25),5)</f>
        <v>151983.09</v>
      </c>
    </row>
    <row r="26" spans="1:14" outlineLevel="1">
      <c r="A26" s="9"/>
      <c r="B26" s="9"/>
      <c r="C26" s="9"/>
      <c r="D26" s="9" t="s">
        <v>22</v>
      </c>
      <c r="E26" s="9"/>
      <c r="F26" s="9"/>
      <c r="G26" s="9"/>
      <c r="H26" s="9"/>
      <c r="I26" s="12"/>
      <c r="J26" s="12"/>
      <c r="K26" s="12"/>
      <c r="L26" s="12"/>
      <c r="M26" s="12"/>
      <c r="N26" s="12"/>
    </row>
    <row r="27" spans="1:14" outlineLevel="2">
      <c r="A27" s="9"/>
      <c r="B27" s="9"/>
      <c r="C27" s="9"/>
      <c r="D27" s="9"/>
      <c r="E27" s="9" t="s">
        <v>21</v>
      </c>
      <c r="F27" s="9"/>
      <c r="G27" s="9"/>
      <c r="H27" s="9"/>
      <c r="I27" s="12"/>
      <c r="J27" s="12"/>
      <c r="K27" s="12"/>
      <c r="L27" s="12"/>
      <c r="M27" s="12"/>
      <c r="N27" s="12"/>
    </row>
    <row r="28" spans="1:14" outlineLevel="3">
      <c r="A28" s="9"/>
      <c r="B28" s="9"/>
      <c r="C28" s="9"/>
      <c r="D28" s="9"/>
      <c r="E28" s="9"/>
      <c r="F28" s="9" t="s">
        <v>20</v>
      </c>
      <c r="G28" s="9"/>
      <c r="H28" s="9"/>
      <c r="I28" s="12"/>
      <c r="J28" s="12"/>
      <c r="K28" s="12"/>
      <c r="L28" s="12"/>
      <c r="M28" s="12"/>
      <c r="N28" s="12"/>
    </row>
    <row r="29" spans="1:14" outlineLevel="3">
      <c r="A29" s="9"/>
      <c r="B29" s="9"/>
      <c r="C29" s="9"/>
      <c r="D29" s="9"/>
      <c r="E29" s="9"/>
      <c r="F29" s="9"/>
      <c r="G29" s="9" t="s">
        <v>19</v>
      </c>
      <c r="H29" s="9"/>
      <c r="I29" s="12">
        <v>7000</v>
      </c>
      <c r="J29" s="12">
        <v>0</v>
      </c>
      <c r="K29" s="12">
        <v>0</v>
      </c>
      <c r="L29" s="12">
        <v>602</v>
      </c>
      <c r="M29" s="12">
        <v>700</v>
      </c>
      <c r="N29" s="12">
        <f>ROUND(SUM(I29:M29),5)</f>
        <v>8302</v>
      </c>
    </row>
    <row r="30" spans="1:14" outlineLevel="3">
      <c r="A30" s="9"/>
      <c r="B30" s="9"/>
      <c r="C30" s="9"/>
      <c r="D30" s="9"/>
      <c r="E30" s="9"/>
      <c r="F30" s="9"/>
      <c r="G30" s="9" t="s">
        <v>18</v>
      </c>
      <c r="H30" s="9"/>
      <c r="I30" s="12">
        <v>5122.01</v>
      </c>
      <c r="J30" s="12">
        <v>4828.93</v>
      </c>
      <c r="K30" s="12">
        <v>4275.91</v>
      </c>
      <c r="L30" s="12">
        <v>4518.26</v>
      </c>
      <c r="M30" s="12">
        <v>618.27</v>
      </c>
      <c r="N30" s="12">
        <f>ROUND(SUM(I30:M30),5)</f>
        <v>19363.38</v>
      </c>
    </row>
    <row r="31" spans="1:14" outlineLevel="3">
      <c r="A31" s="9"/>
      <c r="B31" s="9"/>
      <c r="C31" s="9"/>
      <c r="D31" s="9"/>
      <c r="E31" s="9"/>
      <c r="F31" s="9"/>
      <c r="G31" s="9" t="s">
        <v>17</v>
      </c>
      <c r="H31" s="9"/>
      <c r="I31" s="12">
        <v>22</v>
      </c>
      <c r="J31" s="12">
        <v>51.95</v>
      </c>
      <c r="K31" s="12">
        <v>358.35</v>
      </c>
      <c r="L31" s="12">
        <v>22</v>
      </c>
      <c r="M31" s="12">
        <v>16</v>
      </c>
      <c r="N31" s="12">
        <f>ROUND(SUM(I31:M31),5)</f>
        <v>470.3</v>
      </c>
    </row>
    <row r="32" spans="1:14" outlineLevel="3">
      <c r="A32" s="9"/>
      <c r="B32" s="9"/>
      <c r="C32" s="9"/>
      <c r="D32" s="9"/>
      <c r="E32" s="9"/>
      <c r="F32" s="9"/>
      <c r="G32" s="9" t="s">
        <v>16</v>
      </c>
      <c r="H32" s="9"/>
      <c r="I32" s="12">
        <v>5988</v>
      </c>
      <c r="J32" s="12">
        <v>11313</v>
      </c>
      <c r="K32" s="12">
        <v>2525</v>
      </c>
      <c r="L32" s="12">
        <v>2350</v>
      </c>
      <c r="M32" s="12">
        <v>4850</v>
      </c>
      <c r="N32" s="12">
        <f>ROUND(SUM(I32:M32),5)</f>
        <v>27026</v>
      </c>
    </row>
    <row r="33" spans="1:14" outlineLevel="3">
      <c r="A33" s="9"/>
      <c r="B33" s="9"/>
      <c r="C33" s="9"/>
      <c r="D33" s="9"/>
      <c r="E33" s="9"/>
      <c r="F33" s="9"/>
      <c r="G33" s="9" t="s">
        <v>15</v>
      </c>
      <c r="H33" s="9"/>
      <c r="I33" s="12">
        <v>3200</v>
      </c>
      <c r="J33" s="12">
        <v>1094.29</v>
      </c>
      <c r="K33" s="12">
        <v>221</v>
      </c>
      <c r="L33" s="12">
        <v>0</v>
      </c>
      <c r="M33" s="12">
        <v>3390</v>
      </c>
      <c r="N33" s="12">
        <f>ROUND(SUM(I33:M33),5)</f>
        <v>7905.29</v>
      </c>
    </row>
    <row r="34" spans="1:14" outlineLevel="3">
      <c r="A34" s="9"/>
      <c r="B34" s="9"/>
      <c r="C34" s="9"/>
      <c r="D34" s="9"/>
      <c r="E34" s="9"/>
      <c r="F34" s="9"/>
      <c r="G34" s="9" t="s">
        <v>14</v>
      </c>
      <c r="H34" s="9"/>
      <c r="I34" s="12">
        <v>0</v>
      </c>
      <c r="J34" s="12">
        <v>50</v>
      </c>
      <c r="K34" s="12">
        <v>0</v>
      </c>
      <c r="L34" s="12">
        <v>0</v>
      </c>
      <c r="M34" s="12">
        <v>1036.99</v>
      </c>
      <c r="N34" s="12">
        <f>ROUND(SUM(I34:M34),5)</f>
        <v>1086.99</v>
      </c>
    </row>
    <row r="35" spans="1:14" outlineLevel="3">
      <c r="A35" s="9"/>
      <c r="B35" s="9"/>
      <c r="C35" s="9"/>
      <c r="D35" s="9"/>
      <c r="E35" s="9"/>
      <c r="F35" s="9"/>
      <c r="G35" s="9" t="s">
        <v>13</v>
      </c>
      <c r="H35" s="9"/>
      <c r="I35" s="12">
        <v>32.979999999999997</v>
      </c>
      <c r="J35" s="12">
        <v>44.94</v>
      </c>
      <c r="K35" s="12">
        <v>3448.99</v>
      </c>
      <c r="L35" s="12">
        <v>3494.99</v>
      </c>
      <c r="M35" s="12">
        <v>44.94</v>
      </c>
      <c r="N35" s="12">
        <f>ROUND(SUM(I35:M35),5)</f>
        <v>7066.84</v>
      </c>
    </row>
    <row r="36" spans="1:14" outlineLevel="3">
      <c r="A36" s="9"/>
      <c r="B36" s="9"/>
      <c r="C36" s="9"/>
      <c r="D36" s="9"/>
      <c r="E36" s="9"/>
      <c r="F36" s="9"/>
      <c r="G36" s="9" t="s">
        <v>12</v>
      </c>
      <c r="H36" s="9"/>
      <c r="I36" s="12">
        <v>217.5</v>
      </c>
      <c r="J36" s="12">
        <v>1025.18</v>
      </c>
      <c r="K36" s="12">
        <v>62.26</v>
      </c>
      <c r="L36" s="12">
        <v>0</v>
      </c>
      <c r="M36" s="12">
        <v>0</v>
      </c>
      <c r="N36" s="12">
        <f>ROUND(SUM(I36:M36),5)</f>
        <v>1304.94</v>
      </c>
    </row>
    <row r="37" spans="1:14" outlineLevel="3">
      <c r="A37" s="9"/>
      <c r="B37" s="9"/>
      <c r="C37" s="9"/>
      <c r="D37" s="9"/>
      <c r="E37" s="9"/>
      <c r="F37" s="9"/>
      <c r="G37" s="9" t="s">
        <v>11</v>
      </c>
      <c r="H37" s="9"/>
      <c r="I37" s="12">
        <v>0</v>
      </c>
      <c r="J37" s="12">
        <v>0</v>
      </c>
      <c r="K37" s="12">
        <v>55</v>
      </c>
      <c r="L37" s="12">
        <v>0</v>
      </c>
      <c r="M37" s="12">
        <v>0</v>
      </c>
      <c r="N37" s="12">
        <f>ROUND(SUM(I37:M37),5)</f>
        <v>55</v>
      </c>
    </row>
    <row r="38" spans="1:14" outlineLevel="3">
      <c r="A38" s="9"/>
      <c r="B38" s="9"/>
      <c r="C38" s="9"/>
      <c r="D38" s="9"/>
      <c r="E38" s="9"/>
      <c r="F38" s="9"/>
      <c r="G38" s="9" t="s">
        <v>10</v>
      </c>
      <c r="H38" s="9"/>
      <c r="I38" s="12">
        <v>93.43</v>
      </c>
      <c r="J38" s="12">
        <v>40.61</v>
      </c>
      <c r="K38" s="12">
        <v>0</v>
      </c>
      <c r="L38" s="12">
        <v>1.94</v>
      </c>
      <c r="M38" s="12">
        <v>0.93</v>
      </c>
      <c r="N38" s="12">
        <f>ROUND(SUM(I38:M38),5)</f>
        <v>136.91</v>
      </c>
    </row>
    <row r="39" spans="1:14" outlineLevel="3">
      <c r="A39" s="9"/>
      <c r="B39" s="9"/>
      <c r="C39" s="9"/>
      <c r="D39" s="9"/>
      <c r="E39" s="9"/>
      <c r="F39" s="9"/>
      <c r="G39" s="9" t="s">
        <v>9</v>
      </c>
      <c r="H39" s="9"/>
      <c r="I39" s="12">
        <v>431.2</v>
      </c>
      <c r="J39" s="12">
        <v>3658.98</v>
      </c>
      <c r="K39" s="12">
        <v>638.29</v>
      </c>
      <c r="L39" s="12">
        <v>767.7</v>
      </c>
      <c r="M39" s="12">
        <v>1898.3</v>
      </c>
      <c r="N39" s="12">
        <f>ROUND(SUM(I39:M39),5)</f>
        <v>7394.47</v>
      </c>
    </row>
    <row r="40" spans="1:14" outlineLevel="3">
      <c r="A40" s="9"/>
      <c r="B40" s="9"/>
      <c r="C40" s="9"/>
      <c r="D40" s="9"/>
      <c r="E40" s="9"/>
      <c r="F40" s="9"/>
      <c r="G40" s="9" t="s">
        <v>8</v>
      </c>
      <c r="H40" s="9"/>
      <c r="I40" s="12">
        <v>0</v>
      </c>
      <c r="J40" s="12">
        <v>1011.22</v>
      </c>
      <c r="K40" s="12">
        <v>0</v>
      </c>
      <c r="L40" s="12">
        <v>0</v>
      </c>
      <c r="M40" s="12">
        <v>0</v>
      </c>
      <c r="N40" s="12">
        <f>ROUND(SUM(I40:M40),5)</f>
        <v>1011.22</v>
      </c>
    </row>
    <row r="41" spans="1:14" outlineLevel="3">
      <c r="A41" s="9"/>
      <c r="B41" s="9"/>
      <c r="C41" s="9"/>
      <c r="D41" s="9"/>
      <c r="E41" s="9"/>
      <c r="F41" s="9"/>
      <c r="G41" s="9" t="s">
        <v>7</v>
      </c>
      <c r="H41" s="9"/>
      <c r="I41" s="12">
        <v>0</v>
      </c>
      <c r="J41" s="12">
        <v>0</v>
      </c>
      <c r="K41" s="12">
        <v>295</v>
      </c>
      <c r="L41" s="12">
        <v>0</v>
      </c>
      <c r="M41" s="12">
        <v>350</v>
      </c>
      <c r="N41" s="12">
        <f>ROUND(SUM(I41:M41),5)</f>
        <v>645</v>
      </c>
    </row>
    <row r="42" spans="1:14" outlineLevel="3">
      <c r="A42" s="9"/>
      <c r="B42" s="9"/>
      <c r="C42" s="9"/>
      <c r="D42" s="9"/>
      <c r="E42" s="9"/>
      <c r="F42" s="9"/>
      <c r="G42" s="9" t="s">
        <v>6</v>
      </c>
      <c r="H42" s="9"/>
      <c r="I42" s="12">
        <v>7100</v>
      </c>
      <c r="J42" s="12">
        <v>2683</v>
      </c>
      <c r="K42" s="12">
        <v>2671.6</v>
      </c>
      <c r="L42" s="12">
        <v>0</v>
      </c>
      <c r="M42" s="12">
        <v>1425</v>
      </c>
      <c r="N42" s="12">
        <f>ROUND(SUM(I42:M42),5)</f>
        <v>13879.6</v>
      </c>
    </row>
    <row r="43" spans="1:14" ht="15" outlineLevel="3" thickBot="1">
      <c r="A43" s="9"/>
      <c r="B43" s="9"/>
      <c r="C43" s="9"/>
      <c r="D43" s="9"/>
      <c r="E43" s="9"/>
      <c r="F43" s="9"/>
      <c r="G43" s="9" t="s">
        <v>5</v>
      </c>
      <c r="H43" s="9"/>
      <c r="I43" s="11">
        <v>0</v>
      </c>
      <c r="J43" s="11">
        <v>14163.96</v>
      </c>
      <c r="K43" s="11">
        <v>-6660</v>
      </c>
      <c r="L43" s="11">
        <v>0</v>
      </c>
      <c r="M43" s="11">
        <v>0</v>
      </c>
      <c r="N43" s="11">
        <f>ROUND(SUM(I43:M43),5)</f>
        <v>7503.96</v>
      </c>
    </row>
    <row r="44" spans="1:14" ht="15" outlineLevel="2" thickBot="1">
      <c r="A44" s="9"/>
      <c r="B44" s="9"/>
      <c r="C44" s="9"/>
      <c r="D44" s="9"/>
      <c r="E44" s="9"/>
      <c r="F44" s="9" t="s">
        <v>4</v>
      </c>
      <c r="G44" s="9"/>
      <c r="H44" s="9"/>
      <c r="I44" s="10">
        <f>ROUND(SUM(I28:I43),5)</f>
        <v>29207.119999999999</v>
      </c>
      <c r="J44" s="10">
        <f>ROUND(SUM(J28:J43),5)</f>
        <v>39966.06</v>
      </c>
      <c r="K44" s="10">
        <f>ROUND(SUM(K28:K43),5)</f>
        <v>7891.4</v>
      </c>
      <c r="L44" s="10">
        <f>ROUND(SUM(L28:L43),5)</f>
        <v>11756.89</v>
      </c>
      <c r="M44" s="10">
        <f>ROUND(SUM(M28:M43),5)</f>
        <v>14330.43</v>
      </c>
      <c r="N44" s="10">
        <f>ROUND(SUM(I44:M44),5)</f>
        <v>103151.9</v>
      </c>
    </row>
    <row r="45" spans="1:14" ht="15" outlineLevel="1" thickBot="1">
      <c r="A45" s="9"/>
      <c r="B45" s="9"/>
      <c r="C45" s="9"/>
      <c r="D45" s="9"/>
      <c r="E45" s="9" t="s">
        <v>54</v>
      </c>
      <c r="F45" s="9"/>
      <c r="G45" s="9"/>
      <c r="H45" s="9"/>
      <c r="I45" s="10">
        <f>ROUND(I27+I44,5)</f>
        <v>29207.119999999999</v>
      </c>
      <c r="J45" s="10">
        <f>ROUND(J27+J44,5)</f>
        <v>39966.06</v>
      </c>
      <c r="K45" s="10">
        <f>ROUND(K27+K44,5)</f>
        <v>7891.4</v>
      </c>
      <c r="L45" s="10">
        <f>ROUND(L27+L44,5)</f>
        <v>11756.89</v>
      </c>
      <c r="M45" s="10">
        <f>ROUND(M27+M44,5)</f>
        <v>14330.43</v>
      </c>
      <c r="N45" s="10">
        <f>ROUND(SUM(I45:M45),5)</f>
        <v>103151.9</v>
      </c>
    </row>
    <row r="46" spans="1:14" ht="15" thickBot="1">
      <c r="A46" s="9"/>
      <c r="B46" s="9"/>
      <c r="C46" s="9"/>
      <c r="D46" s="9" t="s">
        <v>3</v>
      </c>
      <c r="E46" s="9"/>
      <c r="F46" s="9"/>
      <c r="G46" s="9"/>
      <c r="H46" s="9"/>
      <c r="I46" s="10">
        <f>ROUND(I26+I45,5)</f>
        <v>29207.119999999999</v>
      </c>
      <c r="J46" s="10">
        <f>ROUND(J26+J45,5)</f>
        <v>39966.06</v>
      </c>
      <c r="K46" s="10">
        <f>ROUND(K26+K45,5)</f>
        <v>7891.4</v>
      </c>
      <c r="L46" s="10">
        <f>ROUND(L26+L45,5)</f>
        <v>11756.89</v>
      </c>
      <c r="M46" s="10">
        <f>ROUND(M26+M45,5)</f>
        <v>14330.43</v>
      </c>
      <c r="N46" s="10">
        <f>ROUND(SUM(I46:M46),5)</f>
        <v>103151.9</v>
      </c>
    </row>
    <row r="47" spans="1:14" ht="15" thickBot="1">
      <c r="A47" s="9"/>
      <c r="B47" s="9" t="s">
        <v>2</v>
      </c>
      <c r="C47" s="9"/>
      <c r="D47" s="9"/>
      <c r="E47" s="9"/>
      <c r="F47" s="9"/>
      <c r="G47" s="9"/>
      <c r="H47" s="9"/>
      <c r="I47" s="10">
        <f>ROUND(I6+I25-I46,5)</f>
        <v>79050.92</v>
      </c>
      <c r="J47" s="10">
        <f>ROUND(J6+J25-J46,5)</f>
        <v>-30870.080000000002</v>
      </c>
      <c r="K47" s="10">
        <f>ROUND(K6+K25-K46,5)</f>
        <v>5337.67</v>
      </c>
      <c r="L47" s="10">
        <f>ROUND(L6+L25-L46,5)</f>
        <v>-856.89</v>
      </c>
      <c r="M47" s="10">
        <f>ROUND(M6+M25-M46,5)</f>
        <v>-3830.43</v>
      </c>
      <c r="N47" s="10">
        <f>ROUND(SUM(I47:M47),5)</f>
        <v>48831.19</v>
      </c>
    </row>
    <row r="48" spans="1:14" s="7" customFormat="1" thickBot="1">
      <c r="A48" s="9" t="s">
        <v>1</v>
      </c>
      <c r="B48" s="9"/>
      <c r="C48" s="9"/>
      <c r="D48" s="9"/>
      <c r="E48" s="9"/>
      <c r="F48" s="9"/>
      <c r="G48" s="9"/>
      <c r="H48" s="9"/>
      <c r="I48" s="8">
        <f>I47</f>
        <v>79050.92</v>
      </c>
      <c r="J48" s="8">
        <f>J47</f>
        <v>-30870.080000000002</v>
      </c>
      <c r="K48" s="8">
        <f>K47</f>
        <v>5337.67</v>
      </c>
      <c r="L48" s="8">
        <f>L47</f>
        <v>-856.89</v>
      </c>
      <c r="M48" s="8">
        <f>M47</f>
        <v>-3830.43</v>
      </c>
      <c r="N48" s="8">
        <f>ROUND(SUM(I48:M48),5)</f>
        <v>48831.19</v>
      </c>
    </row>
    <row r="49" spans="1:14" ht="15" thickTop="1"/>
    <row r="50" spans="1:14" s="3" customFormat="1">
      <c r="A50" s="6"/>
      <c r="B50" s="6"/>
      <c r="C50" s="6"/>
      <c r="D50" s="6"/>
      <c r="E50" s="6"/>
      <c r="F50" s="6"/>
      <c r="G50" s="6"/>
      <c r="H50" s="6" t="s">
        <v>0</v>
      </c>
      <c r="I50" s="5">
        <f>+I5+I48</f>
        <v>163873.79999999993</v>
      </c>
      <c r="J50" s="5">
        <f>+J5+J48</f>
        <v>133003.71999999991</v>
      </c>
      <c r="K50" s="5">
        <f>+K5+K48</f>
        <v>138341.38999999993</v>
      </c>
      <c r="L50" s="5">
        <f>+L5+L48</f>
        <v>137484.49999999991</v>
      </c>
      <c r="M50" s="5">
        <f>+M5+M48</f>
        <v>133654.06999999992</v>
      </c>
      <c r="N50" s="4"/>
    </row>
  </sheetData>
  <autoFilter ref="I4:N48"/>
  <pageMargins left="0.7" right="0.7" top="0.75" bottom="0.75" header="0.1" footer="0.3"/>
  <pageSetup orientation="portrait"/>
  <headerFooter>
    <oddFooter>&amp;R&amp;"Arial,Bold"&amp;11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Month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2016-07-07T21:26:08Z</dcterms:created>
  <dcterms:modified xsi:type="dcterms:W3CDTF">2016-07-07T21:28:58Z</dcterms:modified>
</cp:coreProperties>
</file>